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I-4\Desktop\compras 26-12-2016\Area T\Compras\ANO DE 2019\Processos licitatórios\Tomada de preços\TP 01.2019 - Arquivos\"/>
    </mc:Choice>
  </mc:AlternateContent>
  <bookViews>
    <workbookView xWindow="0" yWindow="0" windowWidth="24000" windowHeight="9735" activeTab="3"/>
  </bookViews>
  <sheets>
    <sheet name="SERVIÇOS" sheetId="1" r:id="rId1"/>
    <sheet name="MATERIAIS(1)" sheetId="6" r:id="rId2"/>
    <sheet name="MATERIAIS(2)" sheetId="7" r:id="rId3"/>
    <sheet name="RESUMO GERAL" sheetId="3" r:id="rId4"/>
  </sheets>
  <definedNames>
    <definedName name="_xlnm.Print_Area" localSheetId="1">'MATERIAIS(1)'!$A$1:$K$243</definedName>
  </definedNames>
  <calcPr calcId="152511"/>
</workbook>
</file>

<file path=xl/calcChain.xml><?xml version="1.0" encoding="utf-8"?>
<calcChain xmlns="http://schemas.openxmlformats.org/spreadsheetml/2006/main">
  <c r="J233" i="1" l="1"/>
  <c r="J231" i="1"/>
  <c r="J229" i="1"/>
  <c r="J227" i="1"/>
  <c r="J225" i="1"/>
  <c r="J223" i="1"/>
  <c r="J221" i="1"/>
  <c r="J217" i="1"/>
  <c r="J215" i="1"/>
  <c r="J213" i="1"/>
  <c r="J211" i="1"/>
  <c r="J208" i="1"/>
  <c r="J202" i="1"/>
  <c r="J200" i="1"/>
  <c r="J198" i="1"/>
  <c r="J196" i="1"/>
  <c r="J194" i="1"/>
  <c r="J190" i="1"/>
  <c r="J186" i="1"/>
  <c r="J184" i="1"/>
  <c r="J182" i="1"/>
  <c r="J178" i="1"/>
  <c r="J174" i="1"/>
  <c r="J168" i="1"/>
  <c r="J166" i="1"/>
  <c r="J164" i="1"/>
  <c r="J159" i="1"/>
  <c r="J157" i="1"/>
  <c r="J155" i="1"/>
  <c r="J152" i="1"/>
  <c r="J150" i="1"/>
  <c r="J146" i="1"/>
  <c r="J144" i="1"/>
  <c r="G11" i="7" l="1"/>
  <c r="H11" i="7" s="1"/>
  <c r="G10" i="7"/>
  <c r="H10" i="7" s="1"/>
  <c r="G9" i="7"/>
  <c r="H9" i="7" s="1"/>
  <c r="H12" i="7" l="1"/>
  <c r="H13" i="7" s="1"/>
  <c r="I16" i="3" s="1"/>
  <c r="J95" i="6" l="1"/>
  <c r="K95" i="6" s="1"/>
  <c r="J120" i="1"/>
  <c r="K120" i="1" s="1"/>
  <c r="J118" i="1"/>
  <c r="J116" i="1"/>
  <c r="J113" i="1"/>
  <c r="J111" i="1"/>
  <c r="J96" i="1"/>
  <c r="J94" i="1"/>
  <c r="J92" i="1"/>
  <c r="J90" i="1"/>
  <c r="J86" i="1"/>
  <c r="K86" i="1" s="1"/>
  <c r="J83" i="1"/>
  <c r="J81" i="1"/>
  <c r="J79" i="1"/>
  <c r="J77" i="1"/>
  <c r="J66" i="1"/>
  <c r="J64" i="1"/>
  <c r="J62" i="1"/>
  <c r="J58" i="1"/>
  <c r="J56" i="1"/>
  <c r="J54" i="1"/>
  <c r="J50" i="1"/>
  <c r="J45" i="1"/>
  <c r="J234" i="6"/>
  <c r="K234" i="6" s="1"/>
  <c r="J232" i="6"/>
  <c r="K232" i="6" s="1"/>
  <c r="J228" i="6"/>
  <c r="K228" i="6" s="1"/>
  <c r="J226" i="6"/>
  <c r="K226" i="6" s="1"/>
  <c r="J221" i="6"/>
  <c r="K221" i="6" s="1"/>
  <c r="J214" i="6"/>
  <c r="K214" i="6" s="1"/>
  <c r="J207" i="6"/>
  <c r="K207" i="6" s="1"/>
  <c r="J201" i="6"/>
  <c r="K201" i="6" s="1"/>
  <c r="J199" i="6"/>
  <c r="K199" i="6" s="1"/>
  <c r="J194" i="6"/>
  <c r="K194" i="6" s="1"/>
  <c r="J191" i="6"/>
  <c r="K191" i="6" s="1"/>
  <c r="J188" i="6"/>
  <c r="K188" i="6" s="1"/>
  <c r="J185" i="6"/>
  <c r="K185" i="6" s="1"/>
  <c r="J182" i="6"/>
  <c r="K182" i="6" s="1"/>
  <c r="J180" i="6"/>
  <c r="K180" i="6" s="1"/>
  <c r="J178" i="6"/>
  <c r="K178" i="6" s="1"/>
  <c r="J167" i="6"/>
  <c r="K167" i="6" s="1"/>
  <c r="J161" i="6"/>
  <c r="K161" i="6" s="1"/>
  <c r="J156" i="6"/>
  <c r="K156" i="6" s="1"/>
  <c r="J153" i="6"/>
  <c r="K153" i="6" s="1"/>
  <c r="J151" i="6"/>
  <c r="K151" i="6" s="1"/>
  <c r="J149" i="6"/>
  <c r="K149" i="6" s="1"/>
  <c r="J147" i="6"/>
  <c r="K147" i="6" s="1"/>
  <c r="J135" i="6"/>
  <c r="K135" i="6" s="1"/>
  <c r="J132" i="6"/>
  <c r="K132" i="6" s="1"/>
  <c r="J108" i="6"/>
  <c r="K108" i="6" s="1"/>
  <c r="K105" i="6"/>
  <c r="J91" i="6"/>
  <c r="K91" i="6" s="1"/>
  <c r="J86" i="6"/>
  <c r="K86" i="6" s="1"/>
  <c r="J78" i="6"/>
  <c r="K78" i="6" s="1"/>
  <c r="J75" i="6"/>
  <c r="K75" i="6" s="1"/>
  <c r="K72" i="6"/>
  <c r="J65" i="6"/>
  <c r="K65" i="6" s="1"/>
  <c r="J62" i="6"/>
  <c r="K62" i="6" s="1"/>
  <c r="J58" i="6"/>
  <c r="K58" i="6" s="1"/>
  <c r="J51" i="6"/>
  <c r="K51" i="6" s="1"/>
  <c r="J49" i="6"/>
  <c r="K49" i="6" s="1"/>
  <c r="J47" i="6"/>
  <c r="K47" i="6" s="1"/>
  <c r="J45" i="6"/>
  <c r="K45" i="6" s="1"/>
  <c r="J43" i="6"/>
  <c r="K43" i="6" s="1"/>
  <c r="J38" i="6"/>
  <c r="K38" i="6" s="1"/>
  <c r="K37" i="6"/>
  <c r="J33" i="6"/>
  <c r="K33" i="6" s="1"/>
  <c r="J28" i="6"/>
  <c r="K28" i="6" s="1"/>
  <c r="J24" i="6"/>
  <c r="K24" i="6" s="1"/>
  <c r="J22" i="6"/>
  <c r="K22" i="6" s="1"/>
  <c r="J20" i="6"/>
  <c r="K20" i="6" s="1"/>
  <c r="J15" i="6"/>
  <c r="K15" i="6" s="1"/>
  <c r="K9" i="6"/>
  <c r="K100" i="6" l="1"/>
  <c r="I12" i="3" s="1"/>
  <c r="K238" i="6"/>
  <c r="I14" i="3" s="1"/>
  <c r="K96" i="1"/>
  <c r="K94" i="1"/>
  <c r="K92" i="1"/>
  <c r="K66" i="1"/>
  <c r="K64" i="1"/>
  <c r="K62" i="1"/>
  <c r="K146" i="1"/>
  <c r="K150" i="1"/>
  <c r="K152" i="1"/>
  <c r="K155" i="1"/>
  <c r="K157" i="1"/>
  <c r="K159" i="1"/>
  <c r="K164" i="1"/>
  <c r="K166" i="1"/>
  <c r="K168" i="1"/>
  <c r="K174" i="1"/>
  <c r="K178" i="1"/>
  <c r="K182" i="1"/>
  <c r="K184" i="1"/>
  <c r="K186" i="1"/>
  <c r="K190" i="1"/>
  <c r="K194" i="1"/>
  <c r="K196" i="1"/>
  <c r="K198" i="1"/>
  <c r="K200" i="1"/>
  <c r="K202" i="1"/>
  <c r="K208" i="1"/>
  <c r="K211" i="1"/>
  <c r="K213" i="1"/>
  <c r="K215" i="1"/>
  <c r="K217" i="1"/>
  <c r="K221" i="1"/>
  <c r="K223" i="1"/>
  <c r="K225" i="1"/>
  <c r="K227" i="1"/>
  <c r="K229" i="1"/>
  <c r="K231" i="1"/>
  <c r="K233" i="1"/>
  <c r="K144" i="1"/>
  <c r="K77" i="1"/>
  <c r="K79" i="1"/>
  <c r="K81" i="1"/>
  <c r="K83" i="1"/>
  <c r="K90" i="1"/>
  <c r="K111" i="1"/>
  <c r="K113" i="1"/>
  <c r="K116" i="1"/>
  <c r="K118" i="1"/>
  <c r="K50" i="1"/>
  <c r="K54" i="1"/>
  <c r="K56" i="1"/>
  <c r="K58" i="1"/>
  <c r="K45" i="1"/>
  <c r="K9" i="1"/>
  <c r="I21" i="3" l="1"/>
  <c r="K134" i="1"/>
  <c r="J9" i="3"/>
  <c r="K237" i="1" l="1"/>
  <c r="G14" i="3" s="1"/>
  <c r="G12" i="3"/>
  <c r="I12" i="1" l="1"/>
  <c r="J12" i="1" s="1"/>
  <c r="K12" i="1" s="1"/>
  <c r="K33" i="1" s="1"/>
  <c r="G10" i="3" s="1"/>
  <c r="G21" i="3" s="1"/>
  <c r="J28" i="3" s="1"/>
  <c r="K38" i="1" l="1"/>
</calcChain>
</file>

<file path=xl/sharedStrings.xml><?xml version="1.0" encoding="utf-8"?>
<sst xmlns="http://schemas.openxmlformats.org/spreadsheetml/2006/main" count="521" uniqueCount="334">
  <si>
    <t xml:space="preserve">  LOCALIDADE:</t>
  </si>
  <si>
    <t xml:space="preserve">  PÁGINA:</t>
  </si>
  <si>
    <t>Nova Era - MG</t>
  </si>
  <si>
    <r>
      <t xml:space="preserve"> </t>
    </r>
    <r>
      <rPr>
        <vertAlign val="superscript"/>
        <sz val="10"/>
        <rFont val="Arial"/>
        <family val="2"/>
      </rPr>
      <t>OBRA / SERVIÇO - UNIDADE DO SISTEMA:</t>
    </r>
  </si>
  <si>
    <r>
      <t xml:space="preserve"> </t>
    </r>
    <r>
      <rPr>
        <vertAlign val="superscript"/>
        <sz val="10"/>
        <rFont val="Arial"/>
        <family val="2"/>
      </rPr>
      <t>DATA BASE:</t>
    </r>
  </si>
  <si>
    <t>SAA - Sistema de Abastecimento de Água</t>
  </si>
  <si>
    <t>ÍTEM</t>
  </si>
  <si>
    <t>SUB-</t>
  </si>
  <si>
    <t>DISCRIMINAÇÃO</t>
  </si>
  <si>
    <t>UNID.</t>
  </si>
  <si>
    <t>PREÇO</t>
  </si>
  <si>
    <t>UNITÁRIO (R$)</t>
  </si>
  <si>
    <t>LINHA DE RECALQUE E ALIMENTAÇÃO</t>
  </si>
  <si>
    <t>SERVIÇOS PRELIMINARES</t>
  </si>
  <si>
    <t>MOVIMENTO DE TERRA</t>
  </si>
  <si>
    <t xml:space="preserve">DATA: </t>
  </si>
  <si>
    <t>NOME E CARGO:</t>
  </si>
  <si>
    <t>1</t>
  </si>
  <si>
    <t>Placa de Obra</t>
  </si>
  <si>
    <t>QUANT.</t>
  </si>
  <si>
    <t>m²</t>
  </si>
  <si>
    <t>m</t>
  </si>
  <si>
    <t>Retirada de grama</t>
  </si>
  <si>
    <t>m³</t>
  </si>
  <si>
    <t>Kg</t>
  </si>
  <si>
    <t>kg</t>
  </si>
  <si>
    <t>Pavimentação de asfalto com base de minério, E=20cm e capa asfaltica de 5cm</t>
  </si>
  <si>
    <t>Pantio de grama em placas</t>
  </si>
  <si>
    <t>2</t>
  </si>
  <si>
    <t>2.1</t>
  </si>
  <si>
    <t>2.2</t>
  </si>
  <si>
    <t xml:space="preserve"> até 1,50m</t>
  </si>
  <si>
    <t>2.3</t>
  </si>
  <si>
    <t>ESTRUTURAS E CONCRETO</t>
  </si>
  <si>
    <t>2.4</t>
  </si>
  <si>
    <t>2.5</t>
  </si>
  <si>
    <t>2.6</t>
  </si>
  <si>
    <t>2.7</t>
  </si>
  <si>
    <t xml:space="preserve">Passeio cimentado com revestimento em argamassa de cimento e areia, traço 1:3, </t>
  </si>
  <si>
    <t>E=6cm</t>
  </si>
  <si>
    <t>Instalação de placa de obra com 3,00 x 1,50m, em chapa galvanizada, conforme padrão</t>
  </si>
  <si>
    <t>da PMNE.</t>
  </si>
  <si>
    <t>Sinalização e Segurança de Obras</t>
  </si>
  <si>
    <t>Carga manual de material em geral, sem manuseio e arrumação do material</t>
  </si>
  <si>
    <t>Escavação manual de valas, em solo seco, profundidade até 1,50m</t>
  </si>
  <si>
    <t>Acerto e verificação do nivelamento de fundo de vala</t>
  </si>
  <si>
    <t xml:space="preserve">Aterro de valas e cavas de fundação, com controle do grau de compactação </t>
  </si>
  <si>
    <t>Lançamento e adensamento de concreto, altura ou profundidade até 1,50m</t>
  </si>
  <si>
    <t>Montagens especiais em ferro fundido</t>
  </si>
  <si>
    <t>SERVIÇOS COMPLEMENTARES</t>
  </si>
  <si>
    <t>de no mínimo 97% do proctor normal</t>
  </si>
  <si>
    <t>Preparo em betoneira de concreto estrutural fck 15Mpa</t>
  </si>
  <si>
    <t>Instalação de conjunto moto bomba horizontal, potência de 25CV, conforme projeto</t>
  </si>
  <si>
    <t>MATERIAIS E EQUIPAMENTOS HIDRÁULICOS</t>
  </si>
  <si>
    <t>Instalação da ventosa com fornecimento dos materiais necessários, conforme projeto</t>
  </si>
  <si>
    <t>MATERIAIS E EQUIPAMENTOS ELÉTRICOS</t>
  </si>
  <si>
    <t>Fornecimento e assentamento de porta em chapa de aço, trapezoidal, com duas folhas</t>
  </si>
  <si>
    <t>(1,20 x 2,10)m</t>
  </si>
  <si>
    <t xml:space="preserve">E=2cm, inclusive base de concreto, com consumo mínimo de cimento de 150Kg/m³, </t>
  </si>
  <si>
    <t>DEMOLIÇÕES E REMOÇÕES</t>
  </si>
  <si>
    <t>Demolição de pavimento asfaltico, faixas menores ou iguais a 2,00m</t>
  </si>
  <si>
    <t>MATERIAS E EQUIPAMENTOS HIDRÁULICOS</t>
  </si>
  <si>
    <t>Assentamento de tubos e conexões de ferro fundido, junta elástica, DN 100mm</t>
  </si>
  <si>
    <t>Assentamento de tubos e conexões de PVC,  junta elástica, DN 100mm</t>
  </si>
  <si>
    <t>ESTAÇÃO ELEVATÓRIA DE ÁGUA TRATADA</t>
  </si>
  <si>
    <t>Escavação mecânica em solo seco, para dessaterro, profundidade até 1,50m</t>
  </si>
  <si>
    <t>Escavação manual de valas em solo seco, fundação e base da bomba, profundidade</t>
  </si>
  <si>
    <t>MATERIAIS E EQUIPAMENTOS MECÂNICOS</t>
  </si>
  <si>
    <t>Fornecimento e instalação de manômetro e seus acessórios, conforme projeto</t>
  </si>
  <si>
    <t xml:space="preserve">Caixilho de ferro em cantoneira  de 1/2",  tipo basculante (1,20x0,60)m </t>
  </si>
  <si>
    <t>Portão para pedestre com tubo de 1 1/2", fechado com tela galvanizada 2x2" com 1,00x1,80m</t>
  </si>
  <si>
    <t>Tê PVC JE BBB PBA DN 100x100</t>
  </si>
  <si>
    <t>Luva de correr PVC JE PBA DN 100</t>
  </si>
  <si>
    <t>Adaptador PVC bolsa PBA x Ponta FoFo DN 100x100</t>
  </si>
  <si>
    <t>pç</t>
  </si>
  <si>
    <t>Tê com flanges</t>
  </si>
  <si>
    <t>EQUIPAMENTOS E APARELHOS PARA PROTEÇÃO DE CANALIZAÇÃO EM FERRO FUNDIDO</t>
  </si>
  <si>
    <t>Ventosa de tríplice função fabricada em ferro fundido dúctil com flanges, conforme NBR 7675</t>
  </si>
  <si>
    <t xml:space="preserve">Arruelas de amianto grafitado para flanges, pressão nominal 16Kgf/cm², para atender as </t>
  </si>
  <si>
    <t>conexões da NBR 7675</t>
  </si>
  <si>
    <t>conforme PB 25 e NBR 8855</t>
  </si>
  <si>
    <t>DIVERSOS</t>
  </si>
  <si>
    <t>ESTAÇÃO ELEVATÓRIA</t>
  </si>
  <si>
    <t xml:space="preserve">TUBOS DE FERRO FUNDIDO DÚCTIL CENTRIFUGADO COM JUNTAS FLANGEADAS, </t>
  </si>
  <si>
    <t>Tubos com flanges</t>
  </si>
  <si>
    <t>(NBR 7674), FABRICADAS CONFORME NBR 7675</t>
  </si>
  <si>
    <t>CONEXÕES DE FERRO FUNDIDO DÚCTIL PARA JUNTAS ELÁSTICAS TRAVADAS T.I.</t>
  </si>
  <si>
    <t>CONFORNE NBR 7675</t>
  </si>
  <si>
    <t>NBR 7675</t>
  </si>
  <si>
    <t>Válvula de retenção tipo portinhola dupla fabricada em ferro fundido dúctil para instalação</t>
  </si>
  <si>
    <t>Ventosa simples com rosca fabricada em ferro fundido dúctil, rosca conforme NBR 6414,</t>
  </si>
  <si>
    <t>Arruelas de borracha para flange, pressão nominal de 10Kgf/cm² para atender as conexões</t>
  </si>
  <si>
    <t>CONFORME NBR 5647 (PBA)</t>
  </si>
  <si>
    <t>NBR 9815 E NBR 10351</t>
  </si>
  <si>
    <t>CONFORME NBR 7675</t>
  </si>
  <si>
    <t xml:space="preserve">CONEXÕES DE FERRO FUNDIDO DÚCTIL PARA JUNTAS FLANGEADAS, FABRICADA </t>
  </si>
  <si>
    <t>TUBO DE PVC RÍGIDO, PONTA E BOLSA, JUNTA ELÁSTICA INTEGRADA FABRICADO</t>
  </si>
  <si>
    <t>PEÇAS E CONEXÕES PARA TUBOS DE PVC RÍGIDO (PBA) FABRICADOS CONFORME</t>
  </si>
  <si>
    <t>Tubo de PVC DEFOFO PB JEI DN 100</t>
  </si>
  <si>
    <t>TUBO DE FERRO FUNDIDO DÚCTIL CENTRIFUGADO, PONTA E BOLSA, JUNTA ELÁSTICA</t>
  </si>
  <si>
    <t>Extremidade flange e ponta</t>
  </si>
  <si>
    <t>EFP PN16 DN 100</t>
  </si>
  <si>
    <t>VTF PN16 DN 100</t>
  </si>
  <si>
    <t>AAF PN16 DN 100</t>
  </si>
  <si>
    <t>PPF PN16 ø 16mm L = 80mm</t>
  </si>
  <si>
    <t>Tubo PVC PBA JEI CL15 DN 100</t>
  </si>
  <si>
    <t>Curva 90° com bolsas (C 90° JE) DN 100</t>
  </si>
  <si>
    <t>TFL L = 1,20m PN10 DN 100</t>
  </si>
  <si>
    <t>TFL L = 0,80m PN10 DN 100</t>
  </si>
  <si>
    <t>TFL L = 1,10m PN16 DN 100</t>
  </si>
  <si>
    <t>TFL L = 0,70m PN16 DN 100</t>
  </si>
  <si>
    <t>Curva de 90° com bolsa JTI DN 100</t>
  </si>
  <si>
    <t>Curva 90° FF PN16 DN 100</t>
  </si>
  <si>
    <t>Curva 90° FF PN10 DN 100</t>
  </si>
  <si>
    <t>Curva 90° FF PN16 DN 80</t>
  </si>
  <si>
    <t>AAF PN16 DN 80</t>
  </si>
  <si>
    <t xml:space="preserve">Parafusos sextavados de aço carbono galvanizado, com porca e rosca total, fabricados </t>
  </si>
  <si>
    <t>2.2.1</t>
  </si>
  <si>
    <t>2.2.2</t>
  </si>
  <si>
    <t>2.3.1</t>
  </si>
  <si>
    <t>2.4.1</t>
  </si>
  <si>
    <t>2.6.1</t>
  </si>
  <si>
    <t>2.6.2</t>
  </si>
  <si>
    <t>2.8</t>
  </si>
  <si>
    <t>Parafusos sextavados de aço carbono galvanizado, com porca e rosca  total, fabricados</t>
  </si>
  <si>
    <t xml:space="preserve">CONEXÕES DE FERRO FUNDIDO DÚCTIL PARA JUNTAS FLANGEADAS FABRICADAS </t>
  </si>
  <si>
    <t xml:space="preserve">Tubos com flanges e ponta </t>
  </si>
  <si>
    <t>CLC PN10/16 DN 100</t>
  </si>
  <si>
    <t xml:space="preserve">Carretel completo </t>
  </si>
  <si>
    <t>FC PN16 DN 100</t>
  </si>
  <si>
    <t xml:space="preserve">Flange cego </t>
  </si>
  <si>
    <t>TFF PN10 DN 100x100</t>
  </si>
  <si>
    <t xml:space="preserve">Tê flangeado </t>
  </si>
  <si>
    <t>YFF PN16 DN 100x80</t>
  </si>
  <si>
    <t>Junção 45° com flanges</t>
  </si>
  <si>
    <t>TOF L=0,25m PN16 DN 80</t>
  </si>
  <si>
    <t xml:space="preserve">Toco com flanges </t>
  </si>
  <si>
    <t>VRPD PN16 DN 80</t>
  </si>
  <si>
    <t xml:space="preserve">entre flanges da NBR 7675, inclusive tirantes </t>
  </si>
  <si>
    <t>VSCR 1"</t>
  </si>
  <si>
    <t xml:space="preserve">pressão de trabalho máxima 2,5 Mpa </t>
  </si>
  <si>
    <t>ABF PN10 DN 100</t>
  </si>
  <si>
    <t xml:space="preserve">da NBR 7675 </t>
  </si>
  <si>
    <t xml:space="preserve">conforme PB25 e NBR 8855 </t>
  </si>
  <si>
    <t>entre flanges da NBR 7675, inclusive tirantes</t>
  </si>
  <si>
    <t xml:space="preserve">Válvula de retenção tipo portinhola dupla fabricada em ferro fundido dúctil para instalação </t>
  </si>
  <si>
    <t xml:space="preserve">Arruelas de amianto grafitado para flanges, pressão nominal 16Kgf/cm² para atender as </t>
  </si>
  <si>
    <t>Curva 90º com flanges</t>
  </si>
  <si>
    <t>Sinalização de transito com placas e cones</t>
  </si>
  <si>
    <t>Carga e descarga mecânica de material em geral, sem manuseio e arrumação de material</t>
  </si>
  <si>
    <t>m³/km</t>
  </si>
  <si>
    <t xml:space="preserve">Capina e limpeza manual do terreno </t>
  </si>
  <si>
    <t>Locação convencional de obras</t>
  </si>
  <si>
    <t>Alvenaria de bloco de concreto cheio (19x19x39)cm E=19cm, para fundação</t>
  </si>
  <si>
    <t>Telhamento com telha fibrocimento ondulada, E=6mm de 1,83x1,10m</t>
  </si>
  <si>
    <t>Chapiscado comum, com argamassa de cimento e areia, traço 1:3</t>
  </si>
  <si>
    <t>Piso cimentado liso E=2,0cm, recoberto com nata de cimento</t>
  </si>
  <si>
    <t>Pintura em alvenaria, latex, duas demãos, sem massa corrida</t>
  </si>
  <si>
    <t>Vidro liso comum, E=3mm</t>
  </si>
  <si>
    <t>Transporte de material em geral, com caminhão basculante de 10m³, em via urbana</t>
  </si>
  <si>
    <t xml:space="preserve">Assentameto de quadro de comando de motores 25CV (QCM) </t>
  </si>
  <si>
    <t>CLASSE K-9, FABRICADOS CONFORME NBR 7560</t>
  </si>
  <si>
    <t>TFP L=2,20m PN16 DN 100</t>
  </si>
  <si>
    <t>2.1.1</t>
  </si>
  <si>
    <t xml:space="preserve">CONDIÇÕES DE OPERAÇÕES DA BOMBA: </t>
  </si>
  <si>
    <t>Líquido a recalcar - água tratada</t>
  </si>
  <si>
    <t>Vazão - 4,70 l/s ~ 17m³/h</t>
  </si>
  <si>
    <t>NPSH disponível - bomba trabalha afogada</t>
  </si>
  <si>
    <t>MOTOR DE INDUÇÃO DO CONJUNTO HORIZONTAL</t>
  </si>
  <si>
    <t xml:space="preserve">Motor elétrico de indução, assíncrono com carcaça a prova de respingos e rotor em curto </t>
  </si>
  <si>
    <t>circuito, conforme NBR 7094</t>
  </si>
  <si>
    <t>Número de fases - 3</t>
  </si>
  <si>
    <t>Frequência - 60Hz</t>
  </si>
  <si>
    <t>Tensão - 220/380V</t>
  </si>
  <si>
    <t>Potência nominal - 25CV</t>
  </si>
  <si>
    <t>Rotação a plena carga - 3500rpm</t>
  </si>
  <si>
    <t>Categoria - N(NBR 7094)</t>
  </si>
  <si>
    <t>Fator de serviço - 1,10</t>
  </si>
  <si>
    <t>Classe de isolamento - B(130ºC)</t>
  </si>
  <si>
    <t>Grau de proteção - IP54</t>
  </si>
  <si>
    <t>Número de terminais acessíveis - 3</t>
  </si>
  <si>
    <t>Regime - contínuo</t>
  </si>
  <si>
    <t>REDUÇÃO EXCÊNTRICA EM AÇO L=0,30m, FURAÇÃO DN 100 CONFORME NBR 7675,</t>
  </si>
  <si>
    <t>FURAÇÃO DNS CONFORME FLANGE DE SUCÇÃO DA BOMBA</t>
  </si>
  <si>
    <t>REDUÇÃO CONCÊNTRICA EM AÇO L=0,30m, FURAÇÃO DN 80 CONFORME NBR 7675,</t>
  </si>
  <si>
    <t>FURAÇÃO DNR CONFORME FLANGE DE RECALQUE DA BOMBA</t>
  </si>
  <si>
    <t>cj</t>
  </si>
  <si>
    <t>PREÇO OBRAS (R$)</t>
  </si>
  <si>
    <t>PREÇO MATERIAIS (R$)</t>
  </si>
  <si>
    <t>SOMA</t>
  </si>
  <si>
    <t>TOTAL GERAL</t>
  </si>
  <si>
    <t>unid</t>
  </si>
  <si>
    <t xml:space="preserve">Caibros em madeira de lei (6x8)cm </t>
  </si>
  <si>
    <t>TOTAL DO ITEM 2</t>
  </si>
  <si>
    <t>3</t>
  </si>
  <si>
    <t>3.1</t>
  </si>
  <si>
    <t>3.2</t>
  </si>
  <si>
    <t>3.3</t>
  </si>
  <si>
    <t>3.4</t>
  </si>
  <si>
    <t>3.5</t>
  </si>
  <si>
    <t>3.6</t>
  </si>
  <si>
    <t>3.7</t>
  </si>
  <si>
    <t>TOTAL DO ÍTEM 3</t>
  </si>
  <si>
    <t>2.2.3</t>
  </si>
  <si>
    <t>2.5.1</t>
  </si>
  <si>
    <t>2.5.2</t>
  </si>
  <si>
    <t>2.5.3</t>
  </si>
  <si>
    <t>2.5.4</t>
  </si>
  <si>
    <t>2.5.5</t>
  </si>
  <si>
    <t>2.9</t>
  </si>
  <si>
    <t>2.9.1</t>
  </si>
  <si>
    <t>2.9.2</t>
  </si>
  <si>
    <t>2.10</t>
  </si>
  <si>
    <t>2.10.1</t>
  </si>
  <si>
    <t>3.1.1</t>
  </si>
  <si>
    <t>3.1.2</t>
  </si>
  <si>
    <t>3.1.3</t>
  </si>
  <si>
    <t>3.1.4</t>
  </si>
  <si>
    <t>3.2.1</t>
  </si>
  <si>
    <t>3.2.2</t>
  </si>
  <si>
    <t>3.3.1</t>
  </si>
  <si>
    <t>3.4.1</t>
  </si>
  <si>
    <t>3.4.2</t>
  </si>
  <si>
    <t>3.4.3</t>
  </si>
  <si>
    <t>3.4.4</t>
  </si>
  <si>
    <t>3.4.5</t>
  </si>
  <si>
    <t>3.4.6</t>
  </si>
  <si>
    <t>3.6.1</t>
  </si>
  <si>
    <t>3.6.2</t>
  </si>
  <si>
    <t>3.7.1</t>
  </si>
  <si>
    <t>3.7.2</t>
  </si>
  <si>
    <t>3.7.3</t>
  </si>
  <si>
    <t>3.8</t>
  </si>
  <si>
    <t>1.1</t>
  </si>
  <si>
    <t>MOBILIZAÇÃO E DESMOBILIZAÇÃO</t>
  </si>
  <si>
    <t>PREÇO UNIT.</t>
  </si>
  <si>
    <t>TOTAL DO ITEM 1</t>
  </si>
  <si>
    <t>MOBILIZAÇÃO E DESMOBILIZAÇÃO DE OBRA</t>
  </si>
  <si>
    <t>vb</t>
  </si>
  <si>
    <t>2.1.</t>
  </si>
  <si>
    <t xml:space="preserve">ACESSÓRIOS PARA TUBOS E CONEXÕES DE FERRO FUNDIDO COM JUNTAS </t>
  </si>
  <si>
    <t>FLANGEADAS FABRICADAS CONFORME NBR 7560 E NBR 7675</t>
  </si>
  <si>
    <t>VALOR TOTAL</t>
  </si>
  <si>
    <t>Novembro/2018</t>
  </si>
  <si>
    <t>C/ BDI  32,01%</t>
  </si>
  <si>
    <t>CLASSE K-9, FABRICADO CONFORME NBR 7663</t>
  </si>
  <si>
    <t>Tubo FoFo K-9 JGS (TK9 JGS) DN 100</t>
  </si>
  <si>
    <t>2.4.2</t>
  </si>
  <si>
    <t>Tubo FoFo K-9 JGSTI (TK9 JGSTI) DN 100</t>
  </si>
  <si>
    <t>Curva 45° com bolsas (C 45° JTI) DN 100</t>
  </si>
  <si>
    <t>Curva 22°30' com bolsas (C 22°30' JTI) DN 100</t>
  </si>
  <si>
    <t>Extremidade flange e bolsa JGS PN16 DN 100</t>
  </si>
  <si>
    <t>TFF PN16 DN 100x100</t>
  </si>
  <si>
    <t>REGISTRO EURO23, COM FLANGES E CABEÇOTE,CORPO CURTO, CONF. NBR 7675</t>
  </si>
  <si>
    <t>R23FC PN16 DN 100</t>
  </si>
  <si>
    <t>2.8.1</t>
  </si>
  <si>
    <t>VRPD PN16 DN 100</t>
  </si>
  <si>
    <t>2.8.2</t>
  </si>
  <si>
    <t>C/ BDI 32,01%</t>
  </si>
  <si>
    <t>Demolição de pavimento em paralelepipedo, poliedrico e pre-moldado, de forma manual, com reaproveitamento</t>
  </si>
  <si>
    <t>Muro de arrimo em rip-rap (vegetativo)</t>
  </si>
  <si>
    <t>Assentamento de tubos e conexões de PVC DEFOFO,  junta elástica, DN 100mm</t>
  </si>
  <si>
    <t>Recomposição de pavimento em paralelepipedo, sobre colchão de areia, com reaproveitamento do material</t>
  </si>
  <si>
    <t>Caixa para proteção de registro de descarga e ventosa, em concreto, parede e = 15cm (fundo em concreto simples e tampo em concreto armado) inclusive assentamento de tampão de ferro fundido, nas seguintes dimensões internas, conforme projeto: (1,20 x 1,80) H=1,50m</t>
  </si>
  <si>
    <t>Poço de visita circular, em concreto pré-moldado, diâmetro interno = 1,00m, profundidade de 1,50 a 2,00m, inclusive tampão de ferro fundido, diâmetro de 60cm</t>
  </si>
  <si>
    <t>Luva de correr junta mecânica DN 100</t>
  </si>
  <si>
    <t>Tampão de ferro fundido articulado, classe D400, carga máxima 40t, redondo tampa 600mm</t>
  </si>
  <si>
    <t>QUADRO DE COMANDO COMPLETO, COM CHAVE SOFT STARTER, 2x25CV / 220V TRIFÁSICO, CHAVE SELETORA MAN-O-AUT, CHAVE SELETORA M1-O-M2</t>
  </si>
  <si>
    <t>(DMT-5Km)</t>
  </si>
  <si>
    <t>Transporte de material em geral, com caminhão basculante 10m³, em via urbana (DMT-5KM)</t>
  </si>
  <si>
    <t>Mobilização e desmobilização de obra - para obras que exigem a utilização de grande quantidade de equipamentos e são executadas em locais distantes de centros urbanos - 1,5% do custo direto da obra</t>
  </si>
  <si>
    <t>Montagem e desmontagem de forma de viga, em madeira serrada, 4 utilizações</t>
  </si>
  <si>
    <t>Fornecimento, corte, dobra e armação de aço CA-50</t>
  </si>
  <si>
    <t>Alvaneria de vedação com blocos de concreto (14x19x39)cm E=14cm e argamassa de assentamento com preparo em betoneira</t>
  </si>
  <si>
    <t>Reboco massa única, traço 1:2:6</t>
  </si>
  <si>
    <t>Pintura de tubulação de ferro fundido, duas demãos, esmalte alto brilho</t>
  </si>
  <si>
    <t>Pintura em esquadrias de ferro, duas demãos, esmalte alto brilho</t>
  </si>
  <si>
    <t>Cerca com mourões de concreto, seção "T" ponta inclinada,10 x 10 cm, fechada com tela galvanizada 2x2", fio 16, com 1,80m de altura</t>
  </si>
  <si>
    <t>Plantio de grama em placas</t>
  </si>
  <si>
    <t>Altura manométrica total - 105 mca</t>
  </si>
  <si>
    <t>3.5.1</t>
  </si>
  <si>
    <t>3.5.2</t>
  </si>
  <si>
    <t>BOTA FORA DE MATERIAL DEMOLIDO</t>
  </si>
  <si>
    <t>Perfuração/cravação por método não destrutivo - MND, para rede de abastecimento de água do bairro Colina</t>
  </si>
  <si>
    <t>BDI:</t>
  </si>
  <si>
    <t>PERFURAÇÃO/CRAVAÇÃO POR MÉTODO NÃO DESTRUTIVO - MND</t>
  </si>
  <si>
    <t>4.1</t>
  </si>
  <si>
    <t>Cotações</t>
  </si>
  <si>
    <t>Execução de perfuração ou cravação horizontal pelo método não destrutivo, incluindo instalação completa de tubo camisa em aço inox Ø273,05mm e tubo em ferro fundido JGSTI DN 100mm, conforme Projeto Básico fornecido pela Prefeitura de Nova Era/MG</t>
  </si>
  <si>
    <t>4.2</t>
  </si>
  <si>
    <t>Composição</t>
  </si>
  <si>
    <t>Tubo com costura 273,05mm x 4,19mm 304/L ASTM312 DEC. ASME/NA 6000mm Plana - Tubo em aço inox com 6,0m</t>
  </si>
  <si>
    <t>4.3</t>
  </si>
  <si>
    <t>Projeto Executivo de perfuração horizontal pelo método não destrutivo - MND</t>
  </si>
  <si>
    <t xml:space="preserve">5) A Contribuição Previdenciária sobre a Receita Bruta (CPRB) - Lei 13.161/2015, desonera a folha de salários de diversas atividades econômicas da construção civil e impacta no cálculo do BDI mediante a majoração do percentual correspondente à 4,5% sobre o preço total da obra, em substituição à contribuição previdenciária patronal de 20% prevista nos encargos sociais. </t>
  </si>
  <si>
    <t>6) Os serviços deverão ser executados rigorosamente conforme Planilha Orçamentária, Especificação Técnica e Projetos.</t>
  </si>
  <si>
    <t>7) Caso a Fiscalização Municipal entenda como inviável a execução de algum item previsto nesta planilha, a Prefeitura Municipal reserva-se o direito de realizar supressão total ou parcial do(s) mesmo(s), de acordo com os limites estabelecidos pela Lei nº 8.666/93.</t>
  </si>
  <si>
    <t>8) Os LICITANTES deverão apresentar composição do BDI utilizado em sua proposta comercial, detalhando cada percentual separadamente (Administração central, seguros, riscos, garantias, despesas financeiras, lucro/remuneração, impostos).  O percentual de ISS deverá seguir a legislação Municipal. A CONTRATANTE realizará retenção do ISS conforme alíquota adotada na composição da empresa vencedora do processo licitatório.</t>
  </si>
  <si>
    <t>OBRA POR EXECUÇÃO INDIRETA</t>
  </si>
  <si>
    <t>Objeto:</t>
  </si>
  <si>
    <t>PLANILHA ORÇAMENTÁRIA</t>
  </si>
  <si>
    <t>Item</t>
  </si>
  <si>
    <t>Preço referência</t>
  </si>
  <si>
    <t>Descrição</t>
  </si>
  <si>
    <t>Qtde.</t>
  </si>
  <si>
    <t>Un.</t>
  </si>
  <si>
    <t>P. Unit.           com BDI</t>
  </si>
  <si>
    <t>P. Total</t>
  </si>
  <si>
    <t>und</t>
  </si>
  <si>
    <t>SET PROJ-EXE-060</t>
  </si>
  <si>
    <t>PR A1</t>
  </si>
  <si>
    <t>SUB-TOTAL</t>
  </si>
  <si>
    <t>Instruções:</t>
  </si>
  <si>
    <r>
      <t xml:space="preserve">1) Os preços unitários da planilha são referenciais, limites máximos permitidos e correspondem ao custo total de cada serviço. Foram utilizados preços de referência </t>
    </r>
    <r>
      <rPr>
        <b/>
        <sz val="10.5"/>
        <rFont val="Arial"/>
        <family val="2"/>
      </rPr>
      <t>com desoneração</t>
    </r>
    <r>
      <rPr>
        <sz val="10.5"/>
        <rFont val="Arial"/>
        <family val="2"/>
      </rPr>
      <t>, conforme Lei 13.161/2015.</t>
    </r>
  </si>
  <si>
    <r>
      <t xml:space="preserve">2) Estão incluídos nos custos de cada item: </t>
    </r>
    <r>
      <rPr>
        <b/>
        <sz val="10.5"/>
        <rFont val="Arial"/>
        <family val="2"/>
      </rPr>
      <t xml:space="preserve">Fornecimento e transporte de todos os materiais e equipamentos + mão de obra + encargos sociais + encargos complementares. </t>
    </r>
    <r>
      <rPr>
        <sz val="10.5"/>
        <rFont val="Arial"/>
        <family val="2"/>
      </rPr>
      <t xml:space="preserve">No preço unitário estão incluidos todos os componentes necessários para execução de cada serviço, mesmo aqueles que embora não citados sejam indispensáveis para o seu desenvolvimento. </t>
    </r>
  </si>
  <si>
    <r>
      <t xml:space="preserve">3) Os </t>
    </r>
    <r>
      <rPr>
        <b/>
        <sz val="10.5"/>
        <rFont val="Arial"/>
        <family val="2"/>
      </rPr>
      <t>Encargos complementares</t>
    </r>
    <r>
      <rPr>
        <sz val="10.5"/>
        <rFont val="Arial"/>
        <family val="2"/>
      </rPr>
      <t xml:space="preserve"> são custos associados à mão de obra - alimentação, transporte, equipamentos de proteção individual, ferramentas e outros.</t>
    </r>
  </si>
  <si>
    <r>
      <t xml:space="preserve">4) O BDI adotado foi de </t>
    </r>
    <r>
      <rPr>
        <b/>
        <sz val="10.5"/>
        <rFont val="Arial"/>
        <family val="2"/>
      </rPr>
      <t>32,01%,</t>
    </r>
    <r>
      <rPr>
        <sz val="10.5"/>
        <rFont val="Arial"/>
        <family val="2"/>
      </rPr>
      <t xml:space="preserve"> </t>
    </r>
    <r>
      <rPr>
        <b/>
        <sz val="10.5"/>
        <rFont val="Arial"/>
        <family val="2"/>
      </rPr>
      <t>com desoneração</t>
    </r>
    <r>
      <rPr>
        <sz val="10.5"/>
        <rFont val="Arial"/>
        <family val="2"/>
      </rPr>
      <t xml:space="preserve">, conforme Acórdão nº 2622/2013 e Lei 13.161 de 31/08/15. Os percentuais adotados para o cálculo do BDI estão detalhados em planilha anexa.  Conforme legislação tributária Municipal, </t>
    </r>
    <r>
      <rPr>
        <b/>
        <sz val="10.5"/>
        <rFont val="Arial"/>
        <family val="2"/>
      </rPr>
      <t>a base de cálculo do ISS corresponde a 90,00%</t>
    </r>
    <r>
      <rPr>
        <sz val="10.5"/>
        <rFont val="Arial"/>
        <family val="2"/>
      </rPr>
      <t xml:space="preserve"> do valor deste tipo de obra e, sobre esta base, </t>
    </r>
    <r>
      <rPr>
        <b/>
        <sz val="10.5"/>
        <rFont val="Arial"/>
        <family val="2"/>
      </rPr>
      <t>incide ISS com alíquota de 5,00%</t>
    </r>
    <r>
      <rPr>
        <sz val="10.5"/>
        <rFont val="Arial"/>
        <family val="2"/>
      </rPr>
      <t>.</t>
    </r>
  </si>
  <si>
    <t>P.Unit</t>
  </si>
  <si>
    <t>4</t>
  </si>
  <si>
    <r>
      <t xml:space="preserve">PREFEITURA MUNICIPAL DE NOVA ERA                                                                                            </t>
    </r>
    <r>
      <rPr>
        <b/>
        <sz val="11"/>
        <rFont val="Arial"/>
        <family val="2"/>
      </rPr>
      <t>Secretaria de Obras e Serviços Urbanos</t>
    </r>
  </si>
  <si>
    <t>TUBO DE PVC RÍGIDO DEFOFO, PONTA E BOLSA, JUNTA ELÁSTICA INTEGRADA, PRESSÃO NOMINAL DE TRABALHO DE 10Kgf/cm², FABRICADO CONFORME NBR 7665</t>
  </si>
  <si>
    <t>TOTAL DO ITEM 4</t>
  </si>
  <si>
    <t xml:space="preserve">CONEXÕES DE FERRO FUNDIDO DÚCTIL PARA JUNTAS ELÁSTICAS (NBR7674) </t>
  </si>
  <si>
    <t>FABRICADO CONFORME NBR 7675</t>
  </si>
  <si>
    <t xml:space="preserve">ACESSÓRIOS PARA TUBOS DE FERRO FUNDIDO COM JUNTAS FLANGEADAS </t>
  </si>
  <si>
    <t>FABRICADAS CONFORME NBR 7560 E NBR 7675</t>
  </si>
  <si>
    <t>Escavação mecânica de valas, em solo seco, profundidade até 1,50m, largura menor que 0,80 m</t>
  </si>
  <si>
    <t>REGISTRO EURO 23, COM FLANGES E VOLANTE, CORPO CURTO, CONFORME</t>
  </si>
  <si>
    <t>R23FV PN10 DN 100</t>
  </si>
  <si>
    <t>R23FV PN16 DN 80</t>
  </si>
  <si>
    <t xml:space="preserve">CONJUNTO MOTO BOMBA HORIZONTAL, MONTADO EM BASE DE AÇO ESTRUTURAL, CONFORME PROJETO E AS CARACTERÍSTICAS A SEGUIR: </t>
  </si>
  <si>
    <t>ANEXO X - PLANILHA DE QUANTITATIVO E PREÇOS UNITÁRIOS (ORÇAMENTO)</t>
  </si>
  <si>
    <t>Localidade</t>
  </si>
  <si>
    <t>PÁGINA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</si>
</sst>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&quot;R$&quot;\ 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name val="Arial"/>
    </font>
    <font>
      <b/>
      <sz val="9"/>
      <name val="Arial"/>
      <family val="2"/>
    </font>
    <font>
      <sz val="9"/>
      <name val="Arial"/>
    </font>
    <font>
      <b/>
      <u/>
      <sz val="9"/>
      <name val="Arial"/>
      <family val="2"/>
    </font>
    <font>
      <sz val="9"/>
      <color indexed="8"/>
      <name val="Arial"/>
      <family val="2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rgb="FF000000"/>
      <name val="Arial"/>
      <family val="2"/>
    </font>
    <font>
      <sz val="10"/>
      <name val="Arial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7.5"/>
      <name val="Arial"/>
      <family val="2"/>
    </font>
    <font>
      <sz val="10.5"/>
      <name val="Arial"/>
      <family val="2"/>
    </font>
    <font>
      <b/>
      <sz val="10.5"/>
      <name val="Arial"/>
      <family val="2"/>
    </font>
    <font>
      <sz val="10"/>
      <color indexed="8"/>
      <name val="Arial"/>
      <family val="2"/>
    </font>
    <font>
      <b/>
      <vertAlign val="superscript"/>
      <sz val="16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  <xf numFmtId="165" fontId="17" fillId="0" borderId="0" applyFont="0" applyFill="0" applyBorder="0" applyAlignment="0" applyProtection="0"/>
  </cellStyleXfs>
  <cellXfs count="439">
    <xf numFmtId="0" fontId="0" fillId="0" borderId="0" xfId="0"/>
    <xf numFmtId="0" fontId="0" fillId="0" borderId="0" xfId="0" applyAlignment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17" fontId="3" fillId="0" borderId="13" xfId="0" applyNumberFormat="1" applyFont="1" applyBorder="1" applyAlignment="1" applyProtection="1">
      <alignment horizontal="center" vertical="center"/>
      <protection locked="0"/>
    </xf>
    <xf numFmtId="165" fontId="3" fillId="0" borderId="13" xfId="0" applyNumberFormat="1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49" fontId="6" fillId="0" borderId="9" xfId="0" applyNumberFormat="1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  <xf numFmtId="2" fontId="8" fillId="0" borderId="0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horizontal="left" vertical="top"/>
    </xf>
    <xf numFmtId="49" fontId="6" fillId="0" borderId="9" xfId="0" quotePrefix="1" applyNumberFormat="1" applyFont="1" applyBorder="1" applyAlignment="1">
      <alignment horizontal="center" vertical="top"/>
    </xf>
    <xf numFmtId="49" fontId="3" fillId="0" borderId="9" xfId="0" applyNumberFormat="1" applyFont="1" applyFill="1" applyBorder="1" applyAlignment="1">
      <alignment horizontal="center" vertical="top"/>
    </xf>
    <xf numFmtId="1" fontId="3" fillId="0" borderId="22" xfId="0" applyNumberFormat="1" applyFont="1" applyFill="1" applyBorder="1" applyAlignment="1">
      <alignment horizontal="center" vertical="top"/>
    </xf>
    <xf numFmtId="2" fontId="3" fillId="0" borderId="22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2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17" fontId="3" fillId="0" borderId="2" xfId="0" applyNumberFormat="1" applyFont="1" applyFill="1" applyBorder="1" applyAlignment="1">
      <alignment horizontal="right" vertical="top"/>
    </xf>
    <xf numFmtId="164" fontId="3" fillId="0" borderId="2" xfId="0" applyNumberFormat="1" applyFont="1" applyFill="1" applyBorder="1" applyAlignment="1">
      <alignment vertical="top"/>
    </xf>
    <xf numFmtId="165" fontId="2" fillId="0" borderId="2" xfId="0" applyNumberFormat="1" applyFont="1" applyFill="1" applyBorder="1" applyAlignment="1">
      <alignment vertical="top"/>
    </xf>
    <xf numFmtId="0" fontId="3" fillId="0" borderId="12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/>
    </xf>
    <xf numFmtId="0" fontId="0" fillId="0" borderId="13" xfId="0" applyFill="1" applyBorder="1" applyAlignment="1">
      <alignment horizontal="center" vertical="top"/>
    </xf>
    <xf numFmtId="0" fontId="0" fillId="0" borderId="14" xfId="0" applyFill="1" applyBorder="1" applyAlignment="1">
      <alignment horizontal="center" vertical="top"/>
    </xf>
    <xf numFmtId="0" fontId="3" fillId="0" borderId="27" xfId="0" applyFont="1" applyFill="1" applyBorder="1" applyAlignment="1">
      <alignment horizontal="center" vertical="top"/>
    </xf>
    <xf numFmtId="164" fontId="3" fillId="0" borderId="13" xfId="0" applyNumberFormat="1" applyFont="1" applyFill="1" applyBorder="1" applyAlignment="1">
      <alignment vertical="top"/>
    </xf>
    <xf numFmtId="165" fontId="3" fillId="0" borderId="13" xfId="1" applyNumberFormat="1" applyFont="1" applyFill="1" applyBorder="1" applyAlignment="1">
      <alignment horizontal="center" vertical="top"/>
    </xf>
    <xf numFmtId="165" fontId="0" fillId="0" borderId="0" xfId="0" applyNumberFormat="1" applyBorder="1" applyAlignment="1" applyProtection="1">
      <alignment vertical="center"/>
      <protection locked="0"/>
    </xf>
    <xf numFmtId="49" fontId="3" fillId="0" borderId="15" xfId="0" applyNumberFormat="1" applyFont="1" applyBorder="1" applyAlignment="1" applyProtection="1">
      <alignment horizontal="right" vertical="center"/>
      <protection locked="0"/>
    </xf>
    <xf numFmtId="2" fontId="3" fillId="0" borderId="22" xfId="0" applyNumberFormat="1" applyFont="1" applyFill="1" applyBorder="1" applyAlignment="1">
      <alignment horizontal="right" vertical="top"/>
    </xf>
    <xf numFmtId="2" fontId="3" fillId="0" borderId="28" xfId="1" applyNumberFormat="1" applyFont="1" applyBorder="1" applyAlignment="1">
      <alignment vertical="top"/>
    </xf>
    <xf numFmtId="2" fontId="3" fillId="0" borderId="28" xfId="1" applyNumberFormat="1" applyFont="1" applyBorder="1" applyAlignment="1">
      <alignment horizontal="center" vertical="top"/>
    </xf>
    <xf numFmtId="2" fontId="3" fillId="0" borderId="11" xfId="1" applyNumberFormat="1" applyFont="1" applyBorder="1" applyAlignment="1">
      <alignment horizontal="center" vertical="top"/>
    </xf>
    <xf numFmtId="2" fontId="3" fillId="0" borderId="22" xfId="1" applyNumberFormat="1" applyFont="1" applyBorder="1" applyAlignment="1">
      <alignment vertical="top"/>
    </xf>
    <xf numFmtId="2" fontId="3" fillId="0" borderId="22" xfId="1" applyNumberFormat="1" applyFont="1" applyBorder="1" applyAlignment="1">
      <alignment horizontal="center" vertical="top"/>
    </xf>
    <xf numFmtId="2" fontId="9" fillId="0" borderId="22" xfId="1" applyNumberFormat="1" applyFont="1" applyFill="1" applyBorder="1" applyAlignment="1">
      <alignment horizontal="right" vertical="top"/>
    </xf>
    <xf numFmtId="2" fontId="3" fillId="0" borderId="11" xfId="1" applyNumberFormat="1" applyFont="1" applyFill="1" applyBorder="1" applyAlignment="1">
      <alignment horizontal="center" vertical="top"/>
    </xf>
    <xf numFmtId="2" fontId="3" fillId="0" borderId="22" xfId="0" applyNumberFormat="1" applyFont="1" applyFill="1" applyBorder="1" applyAlignment="1">
      <alignment vertical="top"/>
    </xf>
    <xf numFmtId="2" fontId="3" fillId="0" borderId="22" xfId="0" applyNumberFormat="1" applyFont="1" applyFill="1" applyBorder="1" applyAlignment="1">
      <alignment vertical="top" wrapText="1"/>
    </xf>
    <xf numFmtId="1" fontId="3" fillId="0" borderId="26" xfId="0" applyNumberFormat="1" applyFont="1" applyFill="1" applyBorder="1" applyAlignment="1">
      <alignment horizontal="left" vertical="top"/>
    </xf>
    <xf numFmtId="1" fontId="3" fillId="0" borderId="0" xfId="0" applyNumberFormat="1" applyFont="1" applyFill="1" applyBorder="1" applyAlignment="1">
      <alignment horizontal="left" vertical="top"/>
    </xf>
    <xf numFmtId="1" fontId="3" fillId="0" borderId="1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vertical="top"/>
    </xf>
    <xf numFmtId="49" fontId="3" fillId="0" borderId="12" xfId="0" applyNumberFormat="1" applyFont="1" applyFill="1" applyBorder="1" applyAlignment="1">
      <alignment horizontal="center" vertical="top"/>
    </xf>
    <xf numFmtId="1" fontId="3" fillId="0" borderId="31" xfId="0" applyNumberFormat="1" applyFont="1" applyFill="1" applyBorder="1" applyAlignment="1">
      <alignment horizontal="center" vertical="top"/>
    </xf>
    <xf numFmtId="0" fontId="3" fillId="0" borderId="27" xfId="0" applyFont="1" applyFill="1" applyBorder="1" applyAlignment="1">
      <alignment vertical="top" wrapText="1"/>
    </xf>
    <xf numFmtId="0" fontId="0" fillId="0" borderId="13" xfId="0" applyFill="1" applyBorder="1" applyAlignment="1">
      <alignment vertical="top"/>
    </xf>
    <xf numFmtId="0" fontId="0" fillId="0" borderId="14" xfId="0" applyFill="1" applyBorder="1" applyAlignment="1">
      <alignment vertical="top"/>
    </xf>
    <xf numFmtId="0" fontId="3" fillId="0" borderId="31" xfId="0" applyFont="1" applyFill="1" applyBorder="1" applyAlignment="1">
      <alignment horizontal="center" vertical="top" wrapText="1"/>
    </xf>
    <xf numFmtId="2" fontId="3" fillId="0" borderId="31" xfId="0" applyNumberFormat="1" applyFont="1" applyFill="1" applyBorder="1" applyAlignment="1">
      <alignment vertical="top"/>
    </xf>
    <xf numFmtId="2" fontId="3" fillId="0" borderId="31" xfId="0" applyNumberFormat="1" applyFont="1" applyFill="1" applyBorder="1" applyAlignment="1">
      <alignment vertical="top" wrapText="1"/>
    </xf>
    <xf numFmtId="2" fontId="3" fillId="0" borderId="15" xfId="1" applyNumberFormat="1" applyFont="1" applyFill="1" applyBorder="1" applyAlignment="1">
      <alignment horizontal="center" vertical="top"/>
    </xf>
    <xf numFmtId="49" fontId="3" fillId="0" borderId="32" xfId="0" applyNumberFormat="1" applyFont="1" applyFill="1" applyBorder="1" applyAlignment="1">
      <alignment horizontal="center" vertical="top"/>
    </xf>
    <xf numFmtId="1" fontId="3" fillId="0" borderId="32" xfId="0" applyNumberFormat="1" applyFont="1" applyFill="1" applyBorder="1" applyAlignment="1">
      <alignment horizontal="center" vertical="top"/>
    </xf>
    <xf numFmtId="0" fontId="3" fillId="0" borderId="32" xfId="0" applyFont="1" applyFill="1" applyBorder="1" applyAlignment="1">
      <alignment vertical="top" wrapText="1"/>
    </xf>
    <xf numFmtId="0" fontId="0" fillId="0" borderId="32" xfId="0" applyFill="1" applyBorder="1" applyAlignment="1">
      <alignment vertical="top"/>
    </xf>
    <xf numFmtId="0" fontId="3" fillId="0" borderId="32" xfId="0" applyFont="1" applyFill="1" applyBorder="1" applyAlignment="1">
      <alignment horizontal="center" vertical="top" wrapText="1"/>
    </xf>
    <xf numFmtId="2" fontId="3" fillId="0" borderId="32" xfId="0" applyNumberFormat="1" applyFont="1" applyFill="1" applyBorder="1" applyAlignment="1">
      <alignment vertical="top"/>
    </xf>
    <xf numFmtId="2" fontId="3" fillId="0" borderId="32" xfId="0" applyNumberFormat="1" applyFont="1" applyFill="1" applyBorder="1" applyAlignment="1">
      <alignment vertical="top" wrapText="1"/>
    </xf>
    <xf numFmtId="2" fontId="3" fillId="0" borderId="32" xfId="1" applyNumberFormat="1" applyFont="1" applyFill="1" applyBorder="1" applyAlignment="1">
      <alignment horizontal="center" vertical="top"/>
    </xf>
    <xf numFmtId="43" fontId="3" fillId="0" borderId="4" xfId="1" applyFont="1" applyFill="1" applyBorder="1" applyAlignment="1">
      <alignment horizontal="center" vertical="top"/>
    </xf>
    <xf numFmtId="43" fontId="3" fillId="0" borderId="15" xfId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1" fontId="3" fillId="0" borderId="17" xfId="0" applyNumberFormat="1" applyFont="1" applyFill="1" applyBorder="1" applyAlignment="1">
      <alignment horizontal="center" vertical="top"/>
    </xf>
    <xf numFmtId="0" fontId="3" fillId="0" borderId="18" xfId="0" applyFont="1" applyFill="1" applyBorder="1" applyAlignment="1">
      <alignment vertical="top" wrapText="1"/>
    </xf>
    <xf numFmtId="0" fontId="0" fillId="0" borderId="2" xfId="0" applyFill="1" applyBorder="1" applyAlignment="1">
      <alignment vertical="top"/>
    </xf>
    <xf numFmtId="0" fontId="0" fillId="0" borderId="3" xfId="0" applyFill="1" applyBorder="1" applyAlignment="1">
      <alignment vertical="top"/>
    </xf>
    <xf numFmtId="0" fontId="3" fillId="0" borderId="17" xfId="0" applyFont="1" applyFill="1" applyBorder="1" applyAlignment="1">
      <alignment horizontal="center" vertical="top" wrapText="1"/>
    </xf>
    <xf numFmtId="2" fontId="3" fillId="0" borderId="17" xfId="0" applyNumberFormat="1" applyFont="1" applyFill="1" applyBorder="1" applyAlignment="1">
      <alignment vertical="top"/>
    </xf>
    <xf numFmtId="2" fontId="3" fillId="0" borderId="17" xfId="0" applyNumberFormat="1" applyFont="1" applyFill="1" applyBorder="1" applyAlignment="1">
      <alignment vertical="top" wrapText="1"/>
    </xf>
    <xf numFmtId="2" fontId="3" fillId="0" borderId="4" xfId="1" applyNumberFormat="1" applyFont="1" applyFill="1" applyBorder="1" applyAlignment="1">
      <alignment horizontal="center" vertical="top"/>
    </xf>
    <xf numFmtId="0" fontId="3" fillId="0" borderId="13" xfId="0" applyFont="1" applyFill="1" applyBorder="1" applyAlignment="1">
      <alignment vertical="top"/>
    </xf>
    <xf numFmtId="0" fontId="3" fillId="0" borderId="32" xfId="0" applyFont="1" applyFill="1" applyBorder="1" applyAlignment="1">
      <alignment vertical="top"/>
    </xf>
    <xf numFmtId="0" fontId="0" fillId="0" borderId="0" xfId="0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65" fontId="0" fillId="0" borderId="0" xfId="0" applyNumberFormat="1" applyAlignment="1" applyProtection="1">
      <alignment horizontal="center"/>
      <protection locked="0"/>
    </xf>
    <xf numFmtId="165" fontId="0" fillId="0" borderId="0" xfId="0" applyNumberFormat="1" applyBorder="1" applyAlignment="1" applyProtection="1">
      <alignment horizontal="center" vertical="center"/>
      <protection locked="0"/>
    </xf>
    <xf numFmtId="165" fontId="3" fillId="0" borderId="13" xfId="0" applyNumberFormat="1" applyFont="1" applyBorder="1" applyAlignment="1" applyProtection="1">
      <alignment horizontal="center" vertical="center"/>
      <protection locked="0"/>
    </xf>
    <xf numFmtId="2" fontId="9" fillId="0" borderId="22" xfId="1" applyNumberFormat="1" applyFont="1" applyFill="1" applyBorder="1" applyAlignment="1">
      <alignment horizontal="center" vertical="top"/>
    </xf>
    <xf numFmtId="2" fontId="3" fillId="0" borderId="22" xfId="0" applyNumberFormat="1" applyFont="1" applyFill="1" applyBorder="1" applyAlignment="1">
      <alignment horizontal="center" vertical="top" wrapText="1"/>
    </xf>
    <xf numFmtId="2" fontId="3" fillId="0" borderId="31" xfId="0" applyNumberFormat="1" applyFont="1" applyFill="1" applyBorder="1" applyAlignment="1">
      <alignment horizontal="center" vertical="top"/>
    </xf>
    <xf numFmtId="2" fontId="3" fillId="0" borderId="3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164" fontId="3" fillId="0" borderId="2" xfId="0" applyNumberFormat="1" applyFont="1" applyFill="1" applyBorder="1" applyAlignment="1">
      <alignment horizontal="center" vertical="top"/>
    </xf>
    <xf numFmtId="165" fontId="2" fillId="0" borderId="2" xfId="0" applyNumberFormat="1" applyFont="1" applyFill="1" applyBorder="1" applyAlignment="1">
      <alignment horizontal="center" vertical="top"/>
    </xf>
    <xf numFmtId="164" fontId="3" fillId="0" borderId="13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26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left" vertical="top"/>
    </xf>
    <xf numFmtId="2" fontId="3" fillId="0" borderId="26" xfId="0" applyNumberFormat="1" applyFont="1" applyBorder="1" applyAlignment="1">
      <alignment vertical="center"/>
    </xf>
    <xf numFmtId="2" fontId="3" fillId="0" borderId="0" xfId="0" applyNumberFormat="1" applyFont="1" applyBorder="1" applyAlignment="1">
      <alignment vertical="center"/>
    </xf>
    <xf numFmtId="2" fontId="3" fillId="0" borderId="10" xfId="0" applyNumberFormat="1" applyFont="1" applyBorder="1" applyAlignment="1">
      <alignment vertical="center"/>
    </xf>
    <xf numFmtId="0" fontId="3" fillId="0" borderId="26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2" fontId="3" fillId="0" borderId="17" xfId="1" applyNumberFormat="1" applyFont="1" applyBorder="1" applyAlignment="1">
      <alignment horizontal="center" vertical="top"/>
    </xf>
    <xf numFmtId="2" fontId="3" fillId="0" borderId="4" xfId="1" applyNumberFormat="1" applyFont="1" applyBorder="1" applyAlignment="1">
      <alignment horizontal="center" vertical="top"/>
    </xf>
    <xf numFmtId="2" fontId="3" fillId="0" borderId="32" xfId="0" applyNumberFormat="1" applyFont="1" applyFill="1" applyBorder="1" applyAlignment="1">
      <alignment horizontal="center" vertical="top"/>
    </xf>
    <xf numFmtId="2" fontId="3" fillId="0" borderId="32" xfId="0" applyNumberFormat="1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top"/>
    </xf>
    <xf numFmtId="49" fontId="6" fillId="0" borderId="9" xfId="0" applyNumberFormat="1" applyFont="1" applyFill="1" applyBorder="1" applyAlignment="1">
      <alignment horizontal="center" vertical="top"/>
    </xf>
    <xf numFmtId="0" fontId="3" fillId="0" borderId="26" xfId="0" applyFont="1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0" fillId="0" borderId="10" xfId="0" applyFill="1" applyBorder="1" applyAlignment="1">
      <alignment vertical="top"/>
    </xf>
    <xf numFmtId="1" fontId="3" fillId="0" borderId="26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wrapText="1"/>
    </xf>
    <xf numFmtId="1" fontId="3" fillId="0" borderId="10" xfId="0" applyNumberFormat="1" applyFont="1" applyFill="1" applyBorder="1" applyAlignment="1">
      <alignment horizontal="left" vertical="top" wrapText="1"/>
    </xf>
    <xf numFmtId="0" fontId="3" fillId="0" borderId="32" xfId="0" applyFont="1" applyFill="1" applyBorder="1" applyAlignment="1">
      <alignment horizontal="center" vertical="top" wrapText="1"/>
    </xf>
    <xf numFmtId="1" fontId="3" fillId="0" borderId="10" xfId="0" applyNumberFormat="1" applyFont="1" applyFill="1" applyBorder="1" applyAlignment="1">
      <alignment horizontal="center" vertical="top"/>
    </xf>
    <xf numFmtId="1" fontId="3" fillId="0" borderId="0" xfId="0" applyNumberFormat="1" applyFont="1" applyFill="1" applyBorder="1" applyAlignment="1">
      <alignment horizontal="center" vertical="top" wrapText="1"/>
    </xf>
    <xf numFmtId="1" fontId="3" fillId="0" borderId="10" xfId="0" applyNumberFormat="1" applyFont="1" applyFill="1" applyBorder="1" applyAlignment="1">
      <alignment horizontal="center" vertical="top" wrapText="1"/>
    </xf>
    <xf numFmtId="49" fontId="3" fillId="0" borderId="33" xfId="0" applyNumberFormat="1" applyFont="1" applyFill="1" applyBorder="1" applyAlignment="1">
      <alignment horizontal="center" vertical="top"/>
    </xf>
    <xf numFmtId="1" fontId="3" fillId="0" borderId="27" xfId="0" applyNumberFormat="1" applyFont="1" applyFill="1" applyBorder="1" applyAlignment="1">
      <alignment horizontal="left" vertical="top"/>
    </xf>
    <xf numFmtId="1" fontId="3" fillId="0" borderId="13" xfId="0" applyNumberFormat="1" applyFont="1" applyFill="1" applyBorder="1" applyAlignment="1">
      <alignment horizontal="center" vertical="top" wrapText="1"/>
    </xf>
    <xf numFmtId="1" fontId="3" fillId="0" borderId="14" xfId="0" applyNumberFormat="1" applyFont="1" applyFill="1" applyBorder="1" applyAlignment="1">
      <alignment horizontal="center" vertical="top" wrapText="1"/>
    </xf>
    <xf numFmtId="1" fontId="3" fillId="0" borderId="18" xfId="0" applyNumberFormat="1" applyFont="1" applyFill="1" applyBorder="1" applyAlignment="1">
      <alignment horizontal="left" vertical="top"/>
    </xf>
    <xf numFmtId="1" fontId="3" fillId="0" borderId="2" xfId="0" applyNumberFormat="1" applyFont="1" applyFill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 vertical="top" wrapText="1"/>
    </xf>
    <xf numFmtId="2" fontId="3" fillId="0" borderId="17" xfId="0" applyNumberFormat="1" applyFont="1" applyFill="1" applyBorder="1" applyAlignment="1">
      <alignment horizontal="center" vertical="top"/>
    </xf>
    <xf numFmtId="49" fontId="3" fillId="0" borderId="34" xfId="0" applyNumberFormat="1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left" vertical="top"/>
    </xf>
    <xf numFmtId="0" fontId="3" fillId="0" borderId="26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1" fontId="3" fillId="0" borderId="14" xfId="0" applyNumberFormat="1" applyFont="1" applyFill="1" applyBorder="1" applyAlignment="1">
      <alignment horizontal="center" vertical="top"/>
    </xf>
    <xf numFmtId="49" fontId="3" fillId="0" borderId="37" xfId="0" applyNumberFormat="1" applyFont="1" applyBorder="1" applyAlignment="1">
      <alignment horizontal="center" vertical="top"/>
    </xf>
    <xf numFmtId="2" fontId="3" fillId="0" borderId="25" xfId="1" applyNumberFormat="1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2" fontId="3" fillId="0" borderId="10" xfId="0" applyNumberFormat="1" applyFont="1" applyFill="1" applyBorder="1" applyAlignment="1">
      <alignment horizontal="center" vertical="top"/>
    </xf>
    <xf numFmtId="2" fontId="3" fillId="0" borderId="14" xfId="0" applyNumberFormat="1" applyFont="1" applyFill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2" fontId="3" fillId="0" borderId="26" xfId="0" applyNumberFormat="1" applyFont="1" applyFill="1" applyBorder="1" applyAlignment="1">
      <alignment horizontal="center" vertical="top"/>
    </xf>
    <xf numFmtId="2" fontId="3" fillId="0" borderId="27" xfId="0" applyNumberFormat="1" applyFont="1" applyFill="1" applyBorder="1" applyAlignment="1">
      <alignment horizontal="center" vertical="top"/>
    </xf>
    <xf numFmtId="2" fontId="3" fillId="0" borderId="23" xfId="1" applyNumberFormat="1" applyFont="1" applyBorder="1" applyAlignment="1">
      <alignment horizontal="center" vertical="top"/>
    </xf>
    <xf numFmtId="2" fontId="3" fillId="0" borderId="26" xfId="1" applyNumberFormat="1" applyFont="1" applyBorder="1" applyAlignment="1">
      <alignment horizontal="center" vertical="top"/>
    </xf>
    <xf numFmtId="2" fontId="9" fillId="0" borderId="26" xfId="1" applyNumberFormat="1" applyFont="1" applyFill="1" applyBorder="1" applyAlignment="1">
      <alignment horizontal="center" vertical="top"/>
    </xf>
    <xf numFmtId="2" fontId="3" fillId="0" borderId="26" xfId="0" applyNumberFormat="1" applyFont="1" applyFill="1" applyBorder="1" applyAlignment="1">
      <alignment horizontal="center" vertical="top" wrapText="1"/>
    </xf>
    <xf numFmtId="2" fontId="9" fillId="0" borderId="27" xfId="1" applyNumberFormat="1" applyFont="1" applyFill="1" applyBorder="1" applyAlignment="1">
      <alignment horizontal="center" vertical="top"/>
    </xf>
    <xf numFmtId="43" fontId="6" fillId="0" borderId="0" xfId="1" applyFont="1"/>
    <xf numFmtId="0" fontId="3" fillId="0" borderId="0" xfId="0" applyFont="1"/>
    <xf numFmtId="0" fontId="10" fillId="0" borderId="0" xfId="0" applyFont="1"/>
    <xf numFmtId="49" fontId="3" fillId="0" borderId="35" xfId="0" applyNumberFormat="1" applyFont="1" applyFill="1" applyBorder="1" applyAlignment="1">
      <alignment horizontal="center" vertical="center"/>
    </xf>
    <xf numFmtId="49" fontId="3" fillId="0" borderId="36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0" fillId="0" borderId="10" xfId="0" applyFill="1" applyBorder="1" applyAlignment="1">
      <alignment vertical="top"/>
    </xf>
    <xf numFmtId="1" fontId="3" fillId="0" borderId="26" xfId="0" applyNumberFormat="1" applyFont="1" applyFill="1" applyBorder="1" applyAlignment="1">
      <alignment horizontal="left" vertical="top"/>
    </xf>
    <xf numFmtId="1" fontId="3" fillId="0" borderId="0" xfId="0" applyNumberFormat="1" applyFont="1" applyFill="1" applyBorder="1" applyAlignment="1">
      <alignment horizontal="left" vertical="top"/>
    </xf>
    <xf numFmtId="1" fontId="3" fillId="0" borderId="10" xfId="0" applyNumberFormat="1" applyFont="1" applyFill="1" applyBorder="1" applyAlignment="1">
      <alignment horizontal="left" vertical="top"/>
    </xf>
    <xf numFmtId="0" fontId="3" fillId="0" borderId="32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/>
    </xf>
    <xf numFmtId="2" fontId="3" fillId="0" borderId="26" xfId="1" applyNumberFormat="1" applyFont="1" applyBorder="1" applyAlignment="1">
      <alignment horizontal="center" vertical="top"/>
    </xf>
    <xf numFmtId="2" fontId="3" fillId="0" borderId="11" xfId="1" applyNumberFormat="1" applyFont="1" applyBorder="1" applyAlignment="1">
      <alignment horizontal="center" vertical="top"/>
    </xf>
    <xf numFmtId="2" fontId="9" fillId="0" borderId="0" xfId="1" applyNumberFormat="1" applyFont="1" applyFill="1" applyBorder="1" applyAlignment="1">
      <alignment horizontal="right" vertical="top"/>
    </xf>
    <xf numFmtId="2" fontId="3" fillId="0" borderId="0" xfId="0" applyNumberFormat="1" applyFont="1" applyFill="1" applyBorder="1" applyAlignment="1">
      <alignment vertical="top" wrapText="1"/>
    </xf>
    <xf numFmtId="2" fontId="3" fillId="0" borderId="13" xfId="0" applyNumberFormat="1" applyFont="1" applyFill="1" applyBorder="1" applyAlignment="1">
      <alignment vertical="top" wrapText="1"/>
    </xf>
    <xf numFmtId="2" fontId="3" fillId="0" borderId="2" xfId="0" applyNumberFormat="1" applyFont="1" applyFill="1" applyBorder="1" applyAlignment="1">
      <alignment vertical="top" wrapText="1"/>
    </xf>
    <xf numFmtId="0" fontId="6" fillId="0" borderId="18" xfId="0" quotePrefix="1" applyFont="1" applyBorder="1" applyAlignment="1" applyProtection="1">
      <alignment horizontal="center"/>
      <protection locked="0"/>
    </xf>
    <xf numFmtId="0" fontId="6" fillId="0" borderId="29" xfId="0" applyFont="1" applyBorder="1" applyAlignment="1" applyProtection="1">
      <alignment horizontal="center"/>
      <protection locked="0"/>
    </xf>
    <xf numFmtId="0" fontId="6" fillId="0" borderId="20" xfId="0" applyFont="1" applyBorder="1" applyAlignment="1">
      <alignment horizontal="center" vertical="center"/>
    </xf>
    <xf numFmtId="10" fontId="6" fillId="0" borderId="20" xfId="0" applyNumberFormat="1" applyFont="1" applyBorder="1" applyAlignment="1">
      <alignment horizontal="center" vertical="center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 wrapText="1"/>
    </xf>
    <xf numFmtId="2" fontId="3" fillId="0" borderId="13" xfId="0" applyNumberFormat="1" applyFont="1" applyFill="1" applyBorder="1" applyAlignment="1">
      <alignment vertical="top"/>
    </xf>
    <xf numFmtId="2" fontId="9" fillId="0" borderId="31" xfId="1" applyNumberFormat="1" applyFont="1" applyFill="1" applyBorder="1" applyAlignment="1">
      <alignment horizontal="right" vertical="top"/>
    </xf>
    <xf numFmtId="2" fontId="3" fillId="0" borderId="0" xfId="0" applyNumberFormat="1" applyFont="1" applyFill="1" applyBorder="1" applyAlignment="1">
      <alignment vertical="top"/>
    </xf>
    <xf numFmtId="164" fontId="3" fillId="0" borderId="1" xfId="0" applyNumberFormat="1" applyFont="1" applyFill="1" applyBorder="1" applyAlignment="1">
      <alignment vertical="top"/>
    </xf>
    <xf numFmtId="2" fontId="9" fillId="0" borderId="2" xfId="1" applyNumberFormat="1" applyFont="1" applyFill="1" applyBorder="1" applyAlignment="1">
      <alignment horizontal="right" vertical="top"/>
    </xf>
    <xf numFmtId="164" fontId="3" fillId="0" borderId="12" xfId="0" applyNumberFormat="1" applyFont="1" applyFill="1" applyBorder="1" applyAlignment="1">
      <alignment vertical="top"/>
    </xf>
    <xf numFmtId="2" fontId="9" fillId="0" borderId="13" xfId="1" applyNumberFormat="1" applyFont="1" applyFill="1" applyBorder="1" applyAlignment="1">
      <alignment horizontal="right" vertical="top"/>
    </xf>
    <xf numFmtId="2" fontId="3" fillId="0" borderId="17" xfId="1" applyNumberFormat="1" applyFont="1" applyBorder="1" applyAlignment="1">
      <alignment vertical="top"/>
    </xf>
    <xf numFmtId="2" fontId="9" fillId="0" borderId="17" xfId="1" applyNumberFormat="1" applyFont="1" applyFill="1" applyBorder="1" applyAlignment="1">
      <alignment horizontal="right" vertical="top"/>
    </xf>
    <xf numFmtId="49" fontId="3" fillId="0" borderId="35" xfId="0" applyNumberFormat="1" applyFont="1" applyFill="1" applyBorder="1" applyAlignment="1">
      <alignment horizontal="center" vertical="center"/>
    </xf>
    <xf numFmtId="49" fontId="3" fillId="0" borderId="3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1" fontId="3" fillId="0" borderId="26" xfId="0" applyNumberFormat="1" applyFont="1" applyFill="1" applyBorder="1" applyAlignment="1">
      <alignment horizontal="left" vertical="top"/>
    </xf>
    <xf numFmtId="1" fontId="3" fillId="0" borderId="0" xfId="0" applyNumberFormat="1" applyFont="1" applyFill="1" applyBorder="1" applyAlignment="1">
      <alignment horizontal="left" vertical="top"/>
    </xf>
    <xf numFmtId="1" fontId="3" fillId="0" borderId="1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vertical="top"/>
    </xf>
    <xf numFmtId="0" fontId="3" fillId="0" borderId="26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1" fontId="3" fillId="0" borderId="26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3" fillId="0" borderId="32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1" fontId="3" fillId="0" borderId="10" xfId="0" applyNumberFormat="1" applyFont="1" applyFill="1" applyBorder="1" applyAlignment="1">
      <alignment horizontal="center" vertical="top"/>
    </xf>
    <xf numFmtId="49" fontId="6" fillId="0" borderId="9" xfId="0" applyNumberFormat="1" applyFont="1" applyFill="1" applyBorder="1" applyAlignment="1">
      <alignment horizontal="center" vertical="top"/>
    </xf>
    <xf numFmtId="2" fontId="3" fillId="0" borderId="11" xfId="1" applyNumberFormat="1" applyFont="1" applyBorder="1" applyAlignment="1">
      <alignment horizontal="center" vertical="top"/>
    </xf>
    <xf numFmtId="49" fontId="6" fillId="0" borderId="9" xfId="0" applyNumberFormat="1" applyFont="1" applyBorder="1" applyAlignment="1">
      <alignment horizontal="center" vertical="top"/>
    </xf>
    <xf numFmtId="0" fontId="4" fillId="0" borderId="20" xfId="0" applyFont="1" applyBorder="1" applyAlignment="1" applyProtection="1">
      <alignment horizontal="center" vertical="center"/>
      <protection locked="0"/>
    </xf>
    <xf numFmtId="0" fontId="12" fillId="0" borderId="0" xfId="0" applyFont="1" applyFill="1" applyBorder="1"/>
    <xf numFmtId="0" fontId="3" fillId="0" borderId="22" xfId="0" applyFont="1" applyFill="1" applyBorder="1" applyAlignment="1">
      <alignment horizontal="center" vertical="top"/>
    </xf>
    <xf numFmtId="0" fontId="7" fillId="0" borderId="22" xfId="0" applyFont="1" applyFill="1" applyBorder="1" applyAlignment="1">
      <alignment horizontal="center" vertical="top"/>
    </xf>
    <xf numFmtId="2" fontId="3" fillId="0" borderId="22" xfId="1" applyNumberFormat="1" applyFont="1" applyFill="1" applyBorder="1" applyAlignment="1">
      <alignment horizontal="center" vertical="top"/>
    </xf>
    <xf numFmtId="49" fontId="6" fillId="0" borderId="9" xfId="0" quotePrefix="1" applyNumberFormat="1" applyFont="1" applyFill="1" applyBorder="1" applyAlignment="1">
      <alignment horizontal="center" vertical="top"/>
    </xf>
    <xf numFmtId="2" fontId="13" fillId="0" borderId="22" xfId="1" applyNumberFormat="1" applyFont="1" applyFill="1" applyBorder="1" applyAlignment="1">
      <alignment horizontal="center" vertical="top"/>
    </xf>
    <xf numFmtId="0" fontId="12" fillId="0" borderId="13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horizontal="center" vertical="top"/>
    </xf>
    <xf numFmtId="0" fontId="3" fillId="0" borderId="17" xfId="0" applyFont="1" applyFill="1" applyBorder="1" applyAlignment="1">
      <alignment horizontal="center" vertical="top"/>
    </xf>
    <xf numFmtId="2" fontId="3" fillId="0" borderId="17" xfId="1" applyNumberFormat="1" applyFont="1" applyFill="1" applyBorder="1" applyAlignment="1">
      <alignment horizontal="center" vertical="top"/>
    </xf>
    <xf numFmtId="2" fontId="13" fillId="0" borderId="31" xfId="1" applyNumberFormat="1" applyFont="1" applyFill="1" applyBorder="1" applyAlignment="1">
      <alignment horizontal="center" vertical="top"/>
    </xf>
    <xf numFmtId="2" fontId="13" fillId="0" borderId="17" xfId="1" applyNumberFormat="1" applyFont="1" applyFill="1" applyBorder="1" applyAlignment="1">
      <alignment horizontal="center" vertical="top"/>
    </xf>
    <xf numFmtId="2" fontId="3" fillId="0" borderId="26" xfId="0" applyNumberFormat="1" applyFont="1" applyFill="1" applyBorder="1" applyAlignment="1">
      <alignment horizontal="left" vertical="top"/>
    </xf>
    <xf numFmtId="43" fontId="3" fillId="0" borderId="4" xfId="1" applyNumberFormat="1" applyFont="1" applyFill="1" applyBorder="1" applyAlignment="1">
      <alignment horizontal="center" vertical="top"/>
    </xf>
    <xf numFmtId="43" fontId="3" fillId="0" borderId="15" xfId="1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/>
    </xf>
    <xf numFmtId="0" fontId="12" fillId="0" borderId="10" xfId="0" applyFont="1" applyFill="1" applyBorder="1" applyAlignment="1">
      <alignment horizontal="left" vertical="top"/>
    </xf>
    <xf numFmtId="165" fontId="18" fillId="0" borderId="0" xfId="4" applyFont="1"/>
    <xf numFmtId="165" fontId="17" fillId="0" borderId="42" xfId="4" applyFont="1" applyFill="1" applyBorder="1" applyAlignment="1">
      <alignment horizontal="left" vertical="center" wrapText="1"/>
    </xf>
    <xf numFmtId="164" fontId="4" fillId="2" borderId="42" xfId="4" applyNumberFormat="1" applyFont="1" applyFill="1" applyBorder="1" applyAlignment="1">
      <alignment horizontal="center" vertical="center" wrapText="1"/>
    </xf>
    <xf numFmtId="165" fontId="16" fillId="0" borderId="19" xfId="4" applyFont="1" applyFill="1" applyBorder="1" applyAlignment="1">
      <alignment horizontal="center" vertical="center"/>
    </xf>
    <xf numFmtId="0" fontId="4" fillId="2" borderId="41" xfId="4" applyNumberFormat="1" applyFont="1" applyFill="1" applyBorder="1" applyAlignment="1">
      <alignment horizontal="center" vertical="center"/>
    </xf>
    <xf numFmtId="165" fontId="4" fillId="0" borderId="43" xfId="4" applyFont="1" applyFill="1" applyBorder="1" applyAlignment="1">
      <alignment horizontal="left" vertical="center" wrapText="1"/>
    </xf>
    <xf numFmtId="165" fontId="16" fillId="0" borderId="7" xfId="4" applyFont="1" applyFill="1" applyBorder="1" applyAlignment="1">
      <alignment horizontal="center" vertical="center" wrapText="1"/>
    </xf>
    <xf numFmtId="165" fontId="23" fillId="0" borderId="42" xfId="4" applyFont="1" applyFill="1" applyBorder="1" applyAlignment="1">
      <alignment horizontal="center" vertical="center" wrapText="1"/>
    </xf>
    <xf numFmtId="165" fontId="16" fillId="0" borderId="22" xfId="4" applyFont="1" applyFill="1" applyBorder="1" applyAlignment="1">
      <alignment horizontal="center" vertical="center"/>
    </xf>
    <xf numFmtId="165" fontId="16" fillId="0" borderId="22" xfId="4" applyFont="1" applyFill="1" applyBorder="1" applyAlignment="1">
      <alignment horizontal="center" vertical="center" wrapText="1"/>
    </xf>
    <xf numFmtId="165" fontId="16" fillId="0" borderId="44" xfId="4" applyFont="1" applyFill="1" applyBorder="1" applyAlignment="1">
      <alignment horizontal="center" vertical="center"/>
    </xf>
    <xf numFmtId="0" fontId="4" fillId="2" borderId="38" xfId="4" applyNumberFormat="1" applyFont="1" applyFill="1" applyBorder="1" applyAlignment="1">
      <alignment horizontal="left" vertical="center" wrapText="1"/>
    </xf>
    <xf numFmtId="165" fontId="17" fillId="2" borderId="39" xfId="4" applyFont="1" applyFill="1" applyBorder="1" applyAlignment="1">
      <alignment horizontal="left" vertical="center" wrapText="1"/>
    </xf>
    <xf numFmtId="165" fontId="17" fillId="2" borderId="39" xfId="4" applyFont="1" applyFill="1" applyBorder="1" applyAlignment="1">
      <alignment horizontal="center" vertical="center" wrapText="1"/>
    </xf>
    <xf numFmtId="165" fontId="17" fillId="2" borderId="40" xfId="4" applyFont="1" applyFill="1" applyBorder="1" applyAlignment="1">
      <alignment horizontal="left" vertical="center" wrapText="1"/>
    </xf>
    <xf numFmtId="0" fontId="4" fillId="0" borderId="45" xfId="4" applyNumberFormat="1" applyFont="1" applyFill="1" applyBorder="1" applyAlignment="1">
      <alignment horizontal="center" vertical="center" wrapText="1"/>
    </xf>
    <xf numFmtId="165" fontId="18" fillId="0" borderId="46" xfId="4" applyFont="1" applyFill="1" applyBorder="1" applyAlignment="1">
      <alignment vertical="center"/>
    </xf>
    <xf numFmtId="14" fontId="18" fillId="0" borderId="47" xfId="4" applyNumberFormat="1" applyFont="1" applyFill="1" applyBorder="1" applyAlignment="1">
      <alignment horizontal="center" vertical="center" wrapText="1"/>
    </xf>
    <xf numFmtId="165" fontId="17" fillId="0" borderId="43" xfId="4" applyFont="1" applyFill="1" applyBorder="1" applyAlignment="1">
      <alignment horizontal="left" vertical="center" wrapText="1"/>
    </xf>
    <xf numFmtId="165" fontId="17" fillId="0" borderId="0" xfId="4" applyFont="1"/>
    <xf numFmtId="165" fontId="17" fillId="0" borderId="0" xfId="4" applyFont="1" applyAlignment="1">
      <alignment horizontal="center" vertical="center"/>
    </xf>
    <xf numFmtId="0" fontId="19" fillId="0" borderId="42" xfId="4" applyNumberFormat="1" applyFont="1" applyFill="1" applyBorder="1" applyAlignment="1">
      <alignment horizontal="center" vertical="center" wrapText="1"/>
    </xf>
    <xf numFmtId="0" fontId="17" fillId="0" borderId="41" xfId="4" applyNumberFormat="1" applyFont="1" applyFill="1" applyBorder="1" applyAlignment="1">
      <alignment horizontal="center" vertical="center" wrapText="1"/>
    </xf>
    <xf numFmtId="165" fontId="17" fillId="0" borderId="0" xfId="4" applyFont="1" applyAlignment="1">
      <alignment horizontal="center"/>
    </xf>
    <xf numFmtId="165" fontId="17" fillId="0" borderId="0" xfId="4" applyFont="1" applyFill="1" applyAlignment="1">
      <alignment horizontal="center" vertical="center"/>
    </xf>
    <xf numFmtId="166" fontId="16" fillId="2" borderId="47" xfId="4" applyNumberFormat="1" applyFont="1" applyFill="1" applyBorder="1" applyAlignment="1">
      <alignment horizontal="center" vertical="center"/>
    </xf>
    <xf numFmtId="165" fontId="21" fillId="0" borderId="6" xfId="4" applyFont="1" applyFill="1" applyBorder="1" applyAlignment="1">
      <alignment horizontal="center"/>
    </xf>
    <xf numFmtId="165" fontId="21" fillId="0" borderId="6" xfId="4" applyFont="1" applyFill="1" applyBorder="1"/>
    <xf numFmtId="165" fontId="21" fillId="0" borderId="8" xfId="4" applyFont="1" applyFill="1" applyBorder="1"/>
    <xf numFmtId="0" fontId="17" fillId="0" borderId="42" xfId="4" applyNumberFormat="1" applyFont="1" applyFill="1" applyBorder="1" applyAlignment="1">
      <alignment horizontal="left" vertical="center" wrapText="1"/>
    </xf>
    <xf numFmtId="165" fontId="17" fillId="0" borderId="42" xfId="4" applyFont="1" applyFill="1" applyBorder="1" applyAlignment="1">
      <alignment horizontal="center" vertical="center" wrapText="1"/>
    </xf>
    <xf numFmtId="165" fontId="20" fillId="0" borderId="42" xfId="4" applyFont="1" applyFill="1" applyBorder="1" applyAlignment="1">
      <alignment horizontal="center" vertical="center" wrapText="1"/>
    </xf>
    <xf numFmtId="44" fontId="6" fillId="3" borderId="40" xfId="2" applyFont="1" applyFill="1" applyBorder="1" applyAlignment="1">
      <alignment vertical="top" wrapText="1"/>
    </xf>
    <xf numFmtId="2" fontId="0" fillId="0" borderId="0" xfId="0" applyNumberFormat="1"/>
    <xf numFmtId="49" fontId="3" fillId="0" borderId="9" xfId="0" applyNumberFormat="1" applyFont="1" applyFill="1" applyBorder="1" applyAlignment="1">
      <alignment horizontal="center" vertical="top" wrapText="1"/>
    </xf>
    <xf numFmtId="1" fontId="3" fillId="0" borderId="22" xfId="0" applyNumberFormat="1" applyFont="1" applyFill="1" applyBorder="1" applyAlignment="1">
      <alignment horizontal="center" vertical="top" wrapText="1"/>
    </xf>
    <xf numFmtId="2" fontId="9" fillId="0" borderId="22" xfId="1" applyNumberFormat="1" applyFont="1" applyFill="1" applyBorder="1" applyAlignment="1">
      <alignment horizontal="center" vertical="top" wrapText="1"/>
    </xf>
    <xf numFmtId="2" fontId="3" fillId="0" borderId="11" xfId="1" applyNumberFormat="1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26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44" fontId="3" fillId="0" borderId="35" xfId="2" applyFont="1" applyFill="1" applyBorder="1" applyAlignment="1">
      <alignment horizontal="center" vertical="center"/>
    </xf>
    <xf numFmtId="44" fontId="3" fillId="0" borderId="36" xfId="2" applyFont="1" applyFill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 vertical="center"/>
    </xf>
    <xf numFmtId="49" fontId="3" fillId="0" borderId="36" xfId="0" applyNumberFormat="1" applyFont="1" applyFill="1" applyBorder="1" applyAlignment="1">
      <alignment horizontal="center" vertical="center"/>
    </xf>
    <xf numFmtId="0" fontId="3" fillId="0" borderId="18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2" fontId="3" fillId="0" borderId="26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1" fontId="3" fillId="0" borderId="26" xfId="0" applyNumberFormat="1" applyFont="1" applyFill="1" applyBorder="1" applyAlignment="1">
      <alignment horizontal="left" vertical="top"/>
    </xf>
    <xf numFmtId="1" fontId="3" fillId="0" borderId="0" xfId="0" applyNumberFormat="1" applyFont="1" applyFill="1" applyBorder="1" applyAlignment="1">
      <alignment horizontal="left" vertical="top"/>
    </xf>
    <xf numFmtId="1" fontId="3" fillId="0" borderId="1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10" xfId="0" applyFill="1" applyBorder="1" applyAlignment="1">
      <alignment horizontal="left" vertical="top"/>
    </xf>
    <xf numFmtId="0" fontId="3" fillId="0" borderId="26" xfId="0" applyFont="1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0" fillId="0" borderId="10" xfId="0" applyFill="1" applyBorder="1" applyAlignment="1">
      <alignment vertical="top"/>
    </xf>
    <xf numFmtId="0" fontId="3" fillId="0" borderId="26" xfId="0" applyFont="1" applyFill="1" applyBorder="1" applyAlignment="1">
      <alignment vertical="top"/>
    </xf>
    <xf numFmtId="0" fontId="4" fillId="0" borderId="16" xfId="0" quotePrefix="1" applyFont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 vertical="center"/>
    </xf>
    <xf numFmtId="0" fontId="4" fillId="0" borderId="18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7" xfId="0" quotePrefix="1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>
      <alignment horizontal="center" vertical="center"/>
    </xf>
    <xf numFmtId="164" fontId="6" fillId="0" borderId="18" xfId="0" applyNumberFormat="1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>
      <alignment vertical="top"/>
    </xf>
    <xf numFmtId="0" fontId="3" fillId="0" borderId="24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2" fontId="3" fillId="0" borderId="35" xfId="0" applyNumberFormat="1" applyFont="1" applyFill="1" applyBorder="1" applyAlignment="1">
      <alignment horizontal="center" vertical="center" wrapText="1"/>
    </xf>
    <xf numFmtId="2" fontId="3" fillId="0" borderId="36" xfId="0" applyNumberFormat="1" applyFont="1" applyFill="1" applyBorder="1" applyAlignment="1">
      <alignment horizontal="center" vertical="center" wrapText="1"/>
    </xf>
    <xf numFmtId="1" fontId="3" fillId="0" borderId="26" xfId="0" applyNumberFormat="1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wrapText="1"/>
    </xf>
    <xf numFmtId="1" fontId="3" fillId="0" borderId="10" xfId="0" applyNumberFormat="1" applyFont="1" applyFill="1" applyBorder="1" applyAlignment="1">
      <alignment horizontal="left" vertical="top" wrapText="1"/>
    </xf>
    <xf numFmtId="0" fontId="3" fillId="0" borderId="32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2" fontId="3" fillId="0" borderId="26" xfId="0" applyNumberFormat="1" applyFont="1" applyFill="1" applyBorder="1" applyAlignment="1">
      <alignment horizontal="left" vertical="center" wrapText="1"/>
    </xf>
    <xf numFmtId="2" fontId="3" fillId="0" borderId="0" xfId="0" applyNumberFormat="1" applyFont="1" applyFill="1" applyBorder="1" applyAlignment="1">
      <alignment horizontal="left" vertical="center" wrapText="1"/>
    </xf>
    <xf numFmtId="2" fontId="3" fillId="0" borderId="10" xfId="0" applyNumberFormat="1" applyFont="1" applyFill="1" applyBorder="1" applyAlignment="1">
      <alignment horizontal="left" vertical="center" wrapText="1"/>
    </xf>
    <xf numFmtId="2" fontId="3" fillId="0" borderId="26" xfId="0" applyNumberFormat="1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2" fontId="8" fillId="0" borderId="26" xfId="0" applyNumberFormat="1" applyFont="1" applyFill="1" applyBorder="1" applyAlignment="1">
      <alignment horizontal="left" vertical="center" wrapText="1"/>
    </xf>
    <xf numFmtId="2" fontId="8" fillId="0" borderId="0" xfId="0" applyNumberFormat="1" applyFont="1" applyFill="1" applyBorder="1" applyAlignment="1">
      <alignment horizontal="left" vertical="center" wrapText="1"/>
    </xf>
    <xf numFmtId="2" fontId="8" fillId="0" borderId="1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2" fontId="3" fillId="0" borderId="26" xfId="0" applyNumberFormat="1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left" vertical="center" wrapText="1"/>
    </xf>
    <xf numFmtId="2" fontId="3" fillId="0" borderId="26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1" fontId="3" fillId="0" borderId="26" xfId="0" applyNumberFormat="1" applyFont="1" applyFill="1" applyBorder="1" applyAlignment="1">
      <alignment horizontal="center" vertical="top"/>
    </xf>
    <xf numFmtId="1" fontId="3" fillId="0" borderId="0" xfId="0" applyNumberFormat="1" applyFont="1" applyFill="1" applyBorder="1" applyAlignment="1">
      <alignment horizontal="center" vertical="top"/>
    </xf>
    <xf numFmtId="1" fontId="3" fillId="0" borderId="10" xfId="0" applyNumberFormat="1" applyFont="1" applyFill="1" applyBorder="1" applyAlignment="1">
      <alignment horizontal="center" vertical="top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2" fontId="8" fillId="0" borderId="26" xfId="0" applyNumberFormat="1" applyFont="1" applyBorder="1" applyAlignment="1">
      <alignment horizontal="left" vertical="center" wrapText="1"/>
    </xf>
    <xf numFmtId="2" fontId="8" fillId="0" borderId="0" xfId="0" applyNumberFormat="1" applyFont="1" applyBorder="1" applyAlignment="1">
      <alignment horizontal="left" vertical="center" wrapText="1"/>
    </xf>
    <xf numFmtId="2" fontId="8" fillId="0" borderId="10" xfId="0" applyNumberFormat="1" applyFont="1" applyBorder="1" applyAlignment="1">
      <alignment horizontal="left" vertical="center" wrapText="1"/>
    </xf>
    <xf numFmtId="165" fontId="4" fillId="0" borderId="41" xfId="4" applyFont="1" applyFill="1" applyBorder="1" applyAlignment="1">
      <alignment horizontal="right" vertical="center" wrapText="1"/>
    </xf>
    <xf numFmtId="165" fontId="4" fillId="0" borderId="42" xfId="4" applyFont="1" applyFill="1" applyBorder="1" applyAlignment="1">
      <alignment horizontal="right" vertical="center" wrapText="1"/>
    </xf>
    <xf numFmtId="0" fontId="15" fillId="0" borderId="1" xfId="4" applyNumberFormat="1" applyFont="1" applyFill="1" applyBorder="1" applyAlignment="1">
      <alignment horizontal="center" vertical="center" wrapText="1"/>
    </xf>
    <xf numFmtId="0" fontId="15" fillId="0" borderId="50" xfId="4" applyNumberFormat="1" applyFont="1" applyFill="1" applyBorder="1" applyAlignment="1">
      <alignment horizontal="center" vertical="center" wrapText="1"/>
    </xf>
    <xf numFmtId="0" fontId="15" fillId="0" borderId="51" xfId="4" applyNumberFormat="1" applyFont="1" applyFill="1" applyBorder="1" applyAlignment="1">
      <alignment horizontal="center" vertical="center" wrapText="1"/>
    </xf>
    <xf numFmtId="165" fontId="16" fillId="0" borderId="49" xfId="4" applyFont="1" applyFill="1" applyBorder="1" applyAlignment="1">
      <alignment horizontal="center" vertical="center" wrapText="1"/>
    </xf>
    <xf numFmtId="165" fontId="16" fillId="0" borderId="39" xfId="4" applyFont="1" applyFill="1" applyBorder="1" applyAlignment="1">
      <alignment horizontal="center" vertical="center" wrapText="1"/>
    </xf>
    <xf numFmtId="165" fontId="16" fillId="0" borderId="40" xfId="4" applyFont="1" applyFill="1" applyBorder="1" applyAlignment="1">
      <alignment horizontal="center" vertical="center" wrapText="1"/>
    </xf>
    <xf numFmtId="0" fontId="18" fillId="0" borderId="45" xfId="4" applyNumberFormat="1" applyFont="1" applyFill="1" applyBorder="1" applyAlignment="1">
      <alignment horizontal="center" vertical="center" wrapText="1"/>
    </xf>
    <xf numFmtId="0" fontId="18" fillId="0" borderId="52" xfId="4" applyNumberFormat="1" applyFont="1" applyFill="1" applyBorder="1" applyAlignment="1">
      <alignment horizontal="center" vertical="center" wrapText="1"/>
    </xf>
    <xf numFmtId="0" fontId="18" fillId="0" borderId="53" xfId="4" applyNumberFormat="1" applyFont="1" applyFill="1" applyBorder="1" applyAlignment="1">
      <alignment horizontal="center" vertical="center" wrapText="1"/>
    </xf>
    <xf numFmtId="10" fontId="18" fillId="0" borderId="45" xfId="4" applyNumberFormat="1" applyFont="1" applyFill="1" applyBorder="1" applyAlignment="1">
      <alignment horizontal="center" vertical="center" wrapText="1"/>
    </xf>
    <xf numFmtId="10" fontId="18" fillId="0" borderId="53" xfId="4" applyNumberFormat="1" applyFont="1" applyFill="1" applyBorder="1" applyAlignment="1">
      <alignment horizontal="center" vertical="center" wrapText="1"/>
    </xf>
    <xf numFmtId="165" fontId="16" fillId="2" borderId="5" xfId="4" applyFont="1" applyFill="1" applyBorder="1" applyAlignment="1">
      <alignment horizontal="center" vertical="center" wrapText="1"/>
    </xf>
    <xf numFmtId="165" fontId="16" fillId="2" borderId="6" xfId="4" applyFont="1" applyFill="1" applyBorder="1" applyAlignment="1">
      <alignment horizontal="center" vertical="center" wrapText="1"/>
    </xf>
    <xf numFmtId="165" fontId="16" fillId="2" borderId="8" xfId="4" applyFont="1" applyFill="1" applyBorder="1" applyAlignment="1">
      <alignment horizontal="center" vertical="center" wrapText="1"/>
    </xf>
    <xf numFmtId="0" fontId="21" fillId="0" borderId="41" xfId="0" applyFont="1" applyFill="1" applyBorder="1" applyAlignment="1">
      <alignment horizontal="left" vertical="center" wrapText="1"/>
    </xf>
    <xf numFmtId="0" fontId="21" fillId="0" borderId="42" xfId="0" applyFont="1" applyFill="1" applyBorder="1" applyAlignment="1">
      <alignment horizontal="left" vertical="center" wrapText="1"/>
    </xf>
    <xf numFmtId="0" fontId="21" fillId="0" borderId="43" xfId="0" applyFont="1" applyFill="1" applyBorder="1" applyAlignment="1">
      <alignment horizontal="left" vertical="center" wrapText="1"/>
    </xf>
    <xf numFmtId="0" fontId="22" fillId="0" borderId="46" xfId="0" applyFont="1" applyFill="1" applyBorder="1" applyAlignment="1">
      <alignment horizontal="left" vertical="center" wrapText="1"/>
    </xf>
    <xf numFmtId="0" fontId="22" fillId="0" borderId="48" xfId="0" applyFont="1" applyFill="1" applyBorder="1" applyAlignment="1">
      <alignment horizontal="left" vertical="center" wrapText="1"/>
    </xf>
    <xf numFmtId="0" fontId="22" fillId="0" borderId="47" xfId="0" applyFont="1" applyFill="1" applyBorder="1" applyAlignment="1">
      <alignment horizontal="left" vertical="center" wrapText="1"/>
    </xf>
    <xf numFmtId="165" fontId="16" fillId="2" borderId="12" xfId="4" applyFont="1" applyFill="1" applyBorder="1" applyAlignment="1">
      <alignment horizontal="center" vertical="center" wrapText="1"/>
    </xf>
    <xf numFmtId="165" fontId="16" fillId="2" borderId="13" xfId="4" applyFont="1" applyFill="1" applyBorder="1" applyAlignment="1">
      <alignment horizontal="center" vertical="center" wrapText="1"/>
    </xf>
    <xf numFmtId="165" fontId="21" fillId="0" borderId="5" xfId="4" applyFont="1" applyFill="1" applyBorder="1" applyAlignment="1">
      <alignment horizontal="left" vertical="center" wrapText="1"/>
    </xf>
    <xf numFmtId="165" fontId="21" fillId="0" borderId="6" xfId="4" applyFont="1" applyFill="1" applyBorder="1" applyAlignment="1">
      <alignment horizontal="left" vertical="center" wrapText="1"/>
    </xf>
    <xf numFmtId="1" fontId="3" fillId="0" borderId="27" xfId="0" applyNumberFormat="1" applyFont="1" applyFill="1" applyBorder="1" applyAlignment="1">
      <alignment horizontal="left" vertical="top" wrapText="1"/>
    </xf>
    <xf numFmtId="1" fontId="3" fillId="0" borderId="13" xfId="0" applyNumberFormat="1" applyFont="1" applyFill="1" applyBorder="1" applyAlignment="1">
      <alignment horizontal="left" vertical="top" wrapText="1"/>
    </xf>
    <xf numFmtId="1" fontId="3" fillId="0" borderId="14" xfId="0" applyNumberFormat="1" applyFont="1" applyFill="1" applyBorder="1" applyAlignment="1">
      <alignment horizontal="left" vertical="top" wrapText="1"/>
    </xf>
    <xf numFmtId="2" fontId="3" fillId="0" borderId="26" xfId="0" applyNumberFormat="1" applyFont="1" applyFill="1" applyBorder="1" applyAlignment="1">
      <alignment horizontal="center" vertical="top" wrapText="1"/>
    </xf>
    <xf numFmtId="2" fontId="3" fillId="0" borderId="11" xfId="0" applyNumberFormat="1" applyFont="1" applyFill="1" applyBorder="1" applyAlignment="1">
      <alignment horizontal="center" vertical="top" wrapText="1"/>
    </xf>
    <xf numFmtId="2" fontId="3" fillId="0" borderId="26" xfId="0" applyNumberFormat="1" applyFont="1" applyFill="1" applyBorder="1" applyAlignment="1">
      <alignment horizontal="center" vertical="top"/>
    </xf>
    <xf numFmtId="2" fontId="3" fillId="0" borderId="10" xfId="0" applyNumberFormat="1" applyFont="1" applyFill="1" applyBorder="1" applyAlignment="1">
      <alignment horizontal="center" vertical="top"/>
    </xf>
    <xf numFmtId="2" fontId="9" fillId="0" borderId="26" xfId="1" applyNumberFormat="1" applyFont="1" applyFill="1" applyBorder="1" applyAlignment="1">
      <alignment horizontal="center" vertical="top"/>
    </xf>
    <xf numFmtId="2" fontId="9" fillId="0" borderId="11" xfId="1" applyNumberFormat="1" applyFont="1" applyFill="1" applyBorder="1" applyAlignment="1">
      <alignment horizontal="center" vertical="top"/>
    </xf>
    <xf numFmtId="0" fontId="4" fillId="0" borderId="1" xfId="0" quotePrefix="1" applyFont="1" applyBorder="1" applyAlignment="1" applyProtection="1">
      <alignment horizontal="center" vertical="center"/>
      <protection locked="0"/>
    </xf>
    <xf numFmtId="0" fontId="4" fillId="0" borderId="3" xfId="0" quotePrefix="1" applyFont="1" applyBorder="1" applyAlignment="1" applyProtection="1">
      <alignment horizontal="center" vertical="center"/>
      <protection locked="0"/>
    </xf>
    <xf numFmtId="0" fontId="4" fillId="0" borderId="5" xfId="0" quotePrefix="1" applyFont="1" applyBorder="1" applyAlignment="1" applyProtection="1">
      <alignment horizontal="center" vertical="center"/>
      <protection locked="0"/>
    </xf>
    <xf numFmtId="0" fontId="4" fillId="0" borderId="7" xfId="0" quotePrefix="1" applyFont="1" applyBorder="1" applyAlignment="1" applyProtection="1">
      <alignment horizontal="center" vertical="center"/>
      <protection locked="0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top"/>
    </xf>
    <xf numFmtId="49" fontId="6" fillId="0" borderId="10" xfId="0" applyNumberFormat="1" applyFont="1" applyFill="1" applyBorder="1" applyAlignment="1">
      <alignment horizontal="center" vertical="top"/>
    </xf>
    <xf numFmtId="1" fontId="8" fillId="0" borderId="26" xfId="0" applyNumberFormat="1" applyFont="1" applyFill="1" applyBorder="1" applyAlignment="1">
      <alignment horizontal="left" vertical="top" wrapText="1"/>
    </xf>
    <xf numFmtId="1" fontId="8" fillId="0" borderId="0" xfId="0" applyNumberFormat="1" applyFont="1" applyFill="1" applyBorder="1" applyAlignment="1">
      <alignment horizontal="left" vertical="top" wrapText="1"/>
    </xf>
    <xf numFmtId="1" fontId="8" fillId="0" borderId="10" xfId="0" applyNumberFormat="1" applyFont="1" applyFill="1" applyBorder="1" applyAlignment="1">
      <alignment horizontal="left" vertical="top" wrapText="1"/>
    </xf>
    <xf numFmtId="49" fontId="6" fillId="0" borderId="9" xfId="0" applyNumberFormat="1" applyFont="1" applyBorder="1" applyAlignment="1">
      <alignment horizontal="center" vertical="top"/>
    </xf>
    <xf numFmtId="49" fontId="6" fillId="0" borderId="10" xfId="0" applyNumberFormat="1" applyFont="1" applyBorder="1" applyAlignment="1">
      <alignment horizontal="center" vertical="top"/>
    </xf>
    <xf numFmtId="0" fontId="8" fillId="0" borderId="26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6" fillId="2" borderId="38" xfId="0" applyFont="1" applyFill="1" applyBorder="1" applyAlignment="1">
      <alignment horizontal="left" vertical="top" wrapText="1"/>
    </xf>
    <xf numFmtId="0" fontId="6" fillId="2" borderId="39" xfId="0" applyFont="1" applyFill="1" applyBorder="1" applyAlignment="1">
      <alignment horizontal="left" vertical="top" wrapText="1"/>
    </xf>
    <xf numFmtId="44" fontId="3" fillId="0" borderId="26" xfId="2" applyFont="1" applyBorder="1" applyAlignment="1">
      <alignment horizontal="center" vertical="top"/>
    </xf>
    <xf numFmtId="44" fontId="3" fillId="0" borderId="11" xfId="2" applyFont="1" applyBorder="1" applyAlignment="1">
      <alignment horizontal="center" vertical="top"/>
    </xf>
    <xf numFmtId="44" fontId="9" fillId="0" borderId="26" xfId="2" applyFont="1" applyFill="1" applyBorder="1" applyAlignment="1">
      <alignment horizontal="center" vertical="top"/>
    </xf>
    <xf numFmtId="44" fontId="9" fillId="0" borderId="11" xfId="2" applyFont="1" applyFill="1" applyBorder="1" applyAlignment="1">
      <alignment horizontal="center" vertical="top"/>
    </xf>
    <xf numFmtId="44" fontId="3" fillId="0" borderId="10" xfId="2" applyFont="1" applyBorder="1" applyAlignment="1">
      <alignment horizontal="center" vertical="top"/>
    </xf>
    <xf numFmtId="44" fontId="3" fillId="0" borderId="26" xfId="2" applyFont="1" applyFill="1" applyBorder="1" applyAlignment="1">
      <alignment horizontal="center" vertical="top"/>
    </xf>
    <xf numFmtId="44" fontId="3" fillId="0" borderId="10" xfId="2" applyFont="1" applyFill="1" applyBorder="1" applyAlignment="1">
      <alignment horizontal="center" vertical="top"/>
    </xf>
    <xf numFmtId="0" fontId="3" fillId="0" borderId="26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4" fillId="0" borderId="18" xfId="0" quotePrefix="1" applyFont="1" applyBorder="1" applyAlignment="1" applyProtection="1">
      <alignment horizontal="center" vertical="center"/>
      <protection locked="0"/>
    </xf>
    <xf numFmtId="0" fontId="4" fillId="0" borderId="4" xfId="0" quotePrefix="1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5" fillId="0" borderId="8" xfId="0" quotePrefix="1" applyFont="1" applyBorder="1" applyAlignment="1" applyProtection="1">
      <alignment horizontal="center" vertical="center"/>
      <protection locked="0"/>
    </xf>
    <xf numFmtId="2" fontId="3" fillId="0" borderId="26" xfId="1" applyNumberFormat="1" applyFont="1" applyBorder="1" applyAlignment="1">
      <alignment horizontal="center" vertical="top"/>
    </xf>
    <xf numFmtId="2" fontId="3" fillId="0" borderId="11" xfId="1" applyNumberFormat="1" applyFont="1" applyBorder="1" applyAlignment="1">
      <alignment horizontal="center" vertical="top"/>
    </xf>
    <xf numFmtId="0" fontId="2" fillId="0" borderId="42" xfId="0" applyFont="1" applyBorder="1" applyAlignment="1">
      <alignment vertical="center"/>
    </xf>
    <xf numFmtId="0" fontId="24" fillId="0" borderId="1" xfId="0" applyFont="1" applyBorder="1" applyAlignment="1" applyProtection="1">
      <alignment horizontal="center" vertical="center"/>
      <protection locked="0"/>
    </xf>
    <xf numFmtId="0" fontId="24" fillId="0" borderId="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24" fillId="0" borderId="9" xfId="0" applyFont="1" applyBorder="1" applyAlignment="1" applyProtection="1">
      <alignment horizontal="center" vertical="center"/>
      <protection locked="0"/>
    </xf>
    <xf numFmtId="0" fontId="24" fillId="0" borderId="0" xfId="0" applyFont="1" applyBorder="1" applyAlignment="1" applyProtection="1">
      <alignment horizontal="center" vertical="center"/>
      <protection locked="0"/>
    </xf>
    <xf numFmtId="0" fontId="24" fillId="0" borderId="11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vertical="center"/>
      <protection locked="0"/>
    </xf>
    <xf numFmtId="164" fontId="0" fillId="0" borderId="42" xfId="0" applyNumberFormat="1" applyBorder="1" applyAlignment="1" applyProtection="1">
      <alignment vertical="center"/>
      <protection locked="0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0" fillId="0" borderId="24" xfId="0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24" fillId="0" borderId="5" xfId="0" applyFont="1" applyBorder="1" applyAlignment="1" applyProtection="1">
      <alignment horizontal="center" vertical="center"/>
      <protection locked="0"/>
    </xf>
    <xf numFmtId="0" fontId="24" fillId="0" borderId="6" xfId="0" applyFont="1" applyBorder="1" applyAlignment="1" applyProtection="1">
      <alignment horizontal="center" vertical="center"/>
      <protection locked="0"/>
    </xf>
    <xf numFmtId="0" fontId="24" fillId="0" borderId="8" xfId="0" applyFont="1" applyBorder="1" applyAlignment="1" applyProtection="1">
      <alignment horizontal="center" vertical="center"/>
      <protection locked="0"/>
    </xf>
  </cellXfs>
  <cellStyles count="5">
    <cellStyle name="Moeda" xfId="2" builtinId="4"/>
    <cellStyle name="Normal" xfId="0" builtinId="0"/>
    <cellStyle name="Normal 2" xfId="3"/>
    <cellStyle name="Vírgula" xfId="1" builtinId="3"/>
    <cellStyle name="Vírgula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39690</xdr:colOff>
      <xdr:row>0</xdr:row>
      <xdr:rowOff>79373</xdr:rowOff>
    </xdr:from>
    <xdr:to>
      <xdr:col>1</xdr:col>
      <xdr:colOff>395544</xdr:colOff>
      <xdr:row>4</xdr:row>
      <xdr:rowOff>190499</xdr:rowOff>
    </xdr:to>
    <xdr:sp macro="" textlink="" fLocksText="0">
      <xdr:nvSpPr>
        <xdr:cNvPr id="6" name="Texto 1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39690" y="79373"/>
          <a:ext cx="816229" cy="762001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PMNE</a:t>
          </a:r>
        </a:p>
      </xdr:txBody>
    </xdr:sp>
    <xdr:clientData fLocksWithSheet="0"/>
  </xdr:twoCellAnchor>
  <xdr:twoCellAnchor editAs="oneCell">
    <xdr:from>
      <xdr:col>1</xdr:col>
      <xdr:colOff>471492</xdr:colOff>
      <xdr:row>0</xdr:row>
      <xdr:rowOff>63498</xdr:rowOff>
    </xdr:from>
    <xdr:to>
      <xdr:col>3</xdr:col>
      <xdr:colOff>555625</xdr:colOff>
      <xdr:row>4</xdr:row>
      <xdr:rowOff>190499</xdr:rowOff>
    </xdr:to>
    <xdr:sp macro="" textlink="" fLocksText="0">
      <xdr:nvSpPr>
        <xdr:cNvPr id="7" name="Texto 2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931867" y="63498"/>
          <a:ext cx="1306508" cy="777876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ORÇAMENTO</a:t>
          </a:r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79377</xdr:colOff>
      <xdr:row>1</xdr:row>
      <xdr:rowOff>7937</xdr:rowOff>
    </xdr:from>
    <xdr:to>
      <xdr:col>1</xdr:col>
      <xdr:colOff>400052</xdr:colOff>
      <xdr:row>5</xdr:row>
      <xdr:rowOff>7937</xdr:rowOff>
    </xdr:to>
    <xdr:sp macro="" textlink="" fLocksText="0">
      <xdr:nvSpPr>
        <xdr:cNvPr id="4" name="Texto 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79377" y="84137"/>
          <a:ext cx="781050" cy="771525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PMNE</a:t>
          </a:r>
        </a:p>
      </xdr:txBody>
    </xdr:sp>
    <xdr:clientData fLocksWithSheet="0"/>
  </xdr:twoCellAnchor>
  <xdr:twoCellAnchor editAs="oneCell">
    <xdr:from>
      <xdr:col>1</xdr:col>
      <xdr:colOff>479427</xdr:colOff>
      <xdr:row>1</xdr:row>
      <xdr:rowOff>7937</xdr:rowOff>
    </xdr:from>
    <xdr:to>
      <xdr:col>3</xdr:col>
      <xdr:colOff>522290</xdr:colOff>
      <xdr:row>5</xdr:row>
      <xdr:rowOff>17462</xdr:rowOff>
    </xdr:to>
    <xdr:sp macro="" textlink="" fLocksText="0">
      <xdr:nvSpPr>
        <xdr:cNvPr id="5" name="Texto 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936627" y="84137"/>
          <a:ext cx="1266825" cy="781050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ORÇAMENTO</a:t>
          </a:r>
        </a:p>
      </xdr:txBody>
    </xdr: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79378</xdr:colOff>
      <xdr:row>1</xdr:row>
      <xdr:rowOff>7937</xdr:rowOff>
    </xdr:from>
    <xdr:to>
      <xdr:col>1</xdr:col>
      <xdr:colOff>409576</xdr:colOff>
      <xdr:row>4</xdr:row>
      <xdr:rowOff>198437</xdr:rowOff>
    </xdr:to>
    <xdr:sp macro="" textlink="" fLocksText="0">
      <xdr:nvSpPr>
        <xdr:cNvPr id="2" name="Texto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79378" y="207962"/>
          <a:ext cx="787398" cy="762000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PMNE</a:t>
          </a:r>
        </a:p>
      </xdr:txBody>
    </xdr:sp>
    <xdr:clientData fLocksWithSheet="0"/>
  </xdr:twoCellAnchor>
  <xdr:twoCellAnchor editAs="oneCell">
    <xdr:from>
      <xdr:col>1</xdr:col>
      <xdr:colOff>504825</xdr:colOff>
      <xdr:row>1</xdr:row>
      <xdr:rowOff>7937</xdr:rowOff>
    </xdr:from>
    <xdr:to>
      <xdr:col>3</xdr:col>
      <xdr:colOff>631827</xdr:colOff>
      <xdr:row>5</xdr:row>
      <xdr:rowOff>7937</xdr:rowOff>
    </xdr:to>
    <xdr:sp macro="" textlink="" fLocksText="0">
      <xdr:nvSpPr>
        <xdr:cNvPr id="3" name="Texto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962025" y="207962"/>
          <a:ext cx="1241427" cy="771525"/>
        </a:xfrm>
        <a:prstGeom prst="roundRect">
          <a:avLst>
            <a:gd name="adj" fmla="val 16667"/>
          </a:avLst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t-BR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ORÇAMENTO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1"/>
  <sheetViews>
    <sheetView zoomScale="120" zoomScaleNormal="120" workbookViewId="0">
      <selection activeCell="E2" sqref="E2:K5"/>
    </sheetView>
  </sheetViews>
  <sheetFormatPr defaultRowHeight="15" x14ac:dyDescent="0.25"/>
  <cols>
    <col min="1" max="1" width="6.85546875" customWidth="1"/>
    <col min="6" max="6" width="41.5703125" customWidth="1"/>
    <col min="7" max="7" width="6.5703125" bestFit="1" customWidth="1"/>
    <col min="8" max="8" width="8" customWidth="1"/>
    <col min="9" max="9" width="12.5703125" customWidth="1"/>
    <col min="10" max="10" width="13.140625" customWidth="1"/>
    <col min="11" max="11" width="12.28515625" customWidth="1"/>
  </cols>
  <sheetData>
    <row r="1" spans="1:12" ht="6" customHeight="1" thickBot="1" x14ac:dyDescent="0.3">
      <c r="A1" s="1"/>
      <c r="B1" s="2"/>
      <c r="C1" s="3"/>
      <c r="D1" s="1"/>
      <c r="E1" s="3"/>
      <c r="F1" s="3"/>
      <c r="G1" s="3"/>
      <c r="H1" s="4"/>
      <c r="I1" s="5"/>
      <c r="J1" s="5"/>
      <c r="K1" s="3"/>
    </row>
    <row r="2" spans="1:12" x14ac:dyDescent="0.25">
      <c r="A2" s="1"/>
      <c r="B2" s="2"/>
      <c r="C2" s="3"/>
      <c r="D2" s="1"/>
      <c r="E2" s="420" t="s">
        <v>331</v>
      </c>
      <c r="F2" s="421"/>
      <c r="G2" s="421"/>
      <c r="H2" s="421"/>
      <c r="I2" s="421"/>
      <c r="J2" s="421"/>
      <c r="K2" s="422"/>
    </row>
    <row r="3" spans="1:12" x14ac:dyDescent="0.25">
      <c r="A3" s="1"/>
      <c r="B3" s="2"/>
      <c r="C3" s="3"/>
      <c r="D3" s="1"/>
      <c r="E3" s="423"/>
      <c r="F3" s="424"/>
      <c r="G3" s="424"/>
      <c r="H3" s="424"/>
      <c r="I3" s="424"/>
      <c r="J3" s="424"/>
      <c r="K3" s="425"/>
    </row>
    <row r="4" spans="1:12" x14ac:dyDescent="0.25">
      <c r="A4" s="1"/>
      <c r="B4" s="2"/>
      <c r="C4" s="3"/>
      <c r="D4" s="1"/>
      <c r="E4" s="6" t="s">
        <v>3</v>
      </c>
      <c r="F4" s="7"/>
      <c r="G4" s="426" t="s">
        <v>0</v>
      </c>
      <c r="H4" s="427"/>
      <c r="I4" s="41"/>
      <c r="J4" s="419" t="s">
        <v>1</v>
      </c>
      <c r="K4" s="8" t="s">
        <v>4</v>
      </c>
    </row>
    <row r="5" spans="1:12" ht="15.75" thickBot="1" x14ac:dyDescent="0.3">
      <c r="A5" s="1"/>
      <c r="B5" s="2"/>
      <c r="C5" s="3"/>
      <c r="D5" s="1"/>
      <c r="E5" s="9" t="s">
        <v>5</v>
      </c>
      <c r="F5" s="10"/>
      <c r="G5" s="11" t="s">
        <v>2</v>
      </c>
      <c r="H5" s="11"/>
      <c r="I5" s="11"/>
      <c r="J5" s="11"/>
      <c r="K5" s="42" t="s">
        <v>243</v>
      </c>
    </row>
    <row r="6" spans="1:12" ht="6" customHeight="1" thickBot="1" x14ac:dyDescent="0.3">
      <c r="A6" s="1"/>
      <c r="B6" s="2"/>
      <c r="C6" s="3"/>
      <c r="D6" s="1"/>
      <c r="E6" s="3"/>
      <c r="F6" s="3"/>
      <c r="G6" s="3"/>
      <c r="H6" s="4"/>
      <c r="I6" s="5"/>
      <c r="J6" s="5"/>
      <c r="K6" s="3"/>
    </row>
    <row r="7" spans="1:12" x14ac:dyDescent="0.25">
      <c r="A7" s="297" t="s">
        <v>6</v>
      </c>
      <c r="B7" s="12" t="s">
        <v>7</v>
      </c>
      <c r="C7" s="299" t="s">
        <v>8</v>
      </c>
      <c r="D7" s="300"/>
      <c r="E7" s="300"/>
      <c r="F7" s="301"/>
      <c r="G7" s="305" t="s">
        <v>9</v>
      </c>
      <c r="H7" s="307" t="s">
        <v>19</v>
      </c>
      <c r="I7" s="181" t="s">
        <v>10</v>
      </c>
      <c r="J7" s="186" t="s">
        <v>235</v>
      </c>
      <c r="K7" s="182" t="s">
        <v>242</v>
      </c>
    </row>
    <row r="8" spans="1:12" x14ac:dyDescent="0.25">
      <c r="A8" s="298"/>
      <c r="B8" s="13" t="s">
        <v>6</v>
      </c>
      <c r="C8" s="302"/>
      <c r="D8" s="303"/>
      <c r="E8" s="303"/>
      <c r="F8" s="304"/>
      <c r="G8" s="306"/>
      <c r="H8" s="308"/>
      <c r="I8" s="183" t="s">
        <v>11</v>
      </c>
      <c r="J8" s="184" t="s">
        <v>244</v>
      </c>
      <c r="K8" s="185" t="s">
        <v>258</v>
      </c>
    </row>
    <row r="9" spans="1:12" x14ac:dyDescent="0.25">
      <c r="A9" s="14"/>
      <c r="B9" s="15"/>
      <c r="C9" s="309"/>
      <c r="D9" s="310"/>
      <c r="E9" s="310"/>
      <c r="F9" s="311"/>
      <c r="G9" s="15"/>
      <c r="H9" s="44"/>
      <c r="I9" s="45"/>
      <c r="J9" s="45"/>
      <c r="K9" s="176" t="str">
        <f>IF(I9=0," ",IF(I9=" -"," -",H9*I9))</f>
        <v xml:space="preserve"> </v>
      </c>
    </row>
    <row r="10" spans="1:12" x14ac:dyDescent="0.25">
      <c r="A10" s="16" t="s">
        <v>17</v>
      </c>
      <c r="B10" s="17"/>
      <c r="C10" s="18" t="s">
        <v>234</v>
      </c>
      <c r="D10" s="19"/>
      <c r="E10" s="19"/>
      <c r="F10" s="19"/>
      <c r="G10" s="15"/>
      <c r="H10" s="47"/>
      <c r="I10" s="48"/>
      <c r="J10" s="48"/>
      <c r="K10" s="176"/>
    </row>
    <row r="11" spans="1:12" x14ac:dyDescent="0.25">
      <c r="A11" s="20"/>
      <c r="B11" s="17"/>
      <c r="C11" s="285"/>
      <c r="D11" s="286"/>
      <c r="E11" s="286"/>
      <c r="F11" s="287"/>
      <c r="G11" s="15"/>
      <c r="H11" s="47"/>
      <c r="I11" s="48"/>
      <c r="J11" s="48"/>
      <c r="K11" s="176"/>
    </row>
    <row r="12" spans="1:12" x14ac:dyDescent="0.25">
      <c r="A12" s="21"/>
      <c r="B12" s="22" t="s">
        <v>233</v>
      </c>
      <c r="C12" s="288" t="s">
        <v>237</v>
      </c>
      <c r="D12" s="289"/>
      <c r="E12" s="289"/>
      <c r="F12" s="290"/>
      <c r="G12" s="23" t="s">
        <v>238</v>
      </c>
      <c r="H12" s="43">
        <v>1</v>
      </c>
      <c r="I12" s="49">
        <f>SUM('RESUMO GERAL'!G12:H12,'RESUMO GERAL'!G14:H14,'RESUMO GERAL'!I12:J12,'RESUMO GERAL'!I14:J14,'RESUMO GERAL'!I16:J16)*0.6799*0.015</f>
        <v>3587.4762429468428</v>
      </c>
      <c r="J12" s="49">
        <f>I12*1.3201</f>
        <v>4735.8273883141273</v>
      </c>
      <c r="K12" s="50">
        <f>J12</f>
        <v>4735.8273883141273</v>
      </c>
      <c r="L12" s="269"/>
    </row>
    <row r="13" spans="1:12" x14ac:dyDescent="0.25">
      <c r="A13" s="21"/>
      <c r="B13" s="22"/>
      <c r="C13" s="288"/>
      <c r="D13" s="291"/>
      <c r="E13" s="291"/>
      <c r="F13" s="292"/>
      <c r="G13" s="23"/>
      <c r="H13" s="43"/>
      <c r="I13" s="49"/>
      <c r="J13" s="49"/>
      <c r="K13" s="50"/>
    </row>
    <row r="14" spans="1:12" ht="35.25" customHeight="1" x14ac:dyDescent="0.25">
      <c r="A14" s="21"/>
      <c r="B14" s="22"/>
      <c r="C14" s="293" t="s">
        <v>270</v>
      </c>
      <c r="D14" s="294"/>
      <c r="E14" s="294"/>
      <c r="F14" s="295"/>
      <c r="G14" s="25"/>
      <c r="H14" s="51"/>
      <c r="I14" s="52"/>
      <c r="J14" s="52"/>
      <c r="K14" s="50"/>
    </row>
    <row r="15" spans="1:12" x14ac:dyDescent="0.25">
      <c r="A15" s="21"/>
      <c r="B15" s="22"/>
      <c r="C15" s="288"/>
      <c r="D15" s="289"/>
      <c r="E15" s="289"/>
      <c r="F15" s="290"/>
      <c r="G15" s="23"/>
      <c r="H15" s="43"/>
      <c r="I15" s="49"/>
      <c r="J15" s="49"/>
      <c r="K15" s="50"/>
    </row>
    <row r="16" spans="1:12" x14ac:dyDescent="0.25">
      <c r="A16" s="21"/>
      <c r="B16" s="22"/>
      <c r="C16" s="288"/>
      <c r="D16" s="291"/>
      <c r="E16" s="291"/>
      <c r="F16" s="292"/>
      <c r="G16" s="23"/>
      <c r="H16" s="43"/>
      <c r="I16" s="49"/>
      <c r="J16" s="49"/>
      <c r="K16" s="50"/>
    </row>
    <row r="17" spans="1:11" x14ac:dyDescent="0.25">
      <c r="A17" s="21"/>
      <c r="B17" s="22"/>
      <c r="C17" s="293"/>
      <c r="D17" s="294"/>
      <c r="E17" s="294"/>
      <c r="F17" s="295"/>
      <c r="G17" s="25"/>
      <c r="H17" s="51"/>
      <c r="I17" s="52"/>
      <c r="J17" s="52"/>
      <c r="K17" s="50"/>
    </row>
    <row r="18" spans="1:11" x14ac:dyDescent="0.25">
      <c r="A18" s="21"/>
      <c r="B18" s="22"/>
      <c r="C18" s="288"/>
      <c r="D18" s="291"/>
      <c r="E18" s="291"/>
      <c r="F18" s="292"/>
      <c r="G18" s="23"/>
      <c r="H18" s="43"/>
      <c r="I18" s="49"/>
      <c r="J18" s="49"/>
      <c r="K18" s="50"/>
    </row>
    <row r="19" spans="1:11" x14ac:dyDescent="0.25">
      <c r="A19" s="21"/>
      <c r="B19" s="22"/>
      <c r="C19" s="293"/>
      <c r="D19" s="294"/>
      <c r="E19" s="294"/>
      <c r="F19" s="295"/>
      <c r="G19" s="25"/>
      <c r="H19" s="51"/>
      <c r="I19" s="52"/>
      <c r="J19" s="52"/>
      <c r="K19" s="50"/>
    </row>
    <row r="20" spans="1:11" x14ac:dyDescent="0.25">
      <c r="A20" s="21"/>
      <c r="B20" s="22"/>
      <c r="C20" s="288"/>
      <c r="D20" s="291"/>
      <c r="E20" s="291"/>
      <c r="F20" s="292"/>
      <c r="G20" s="23"/>
      <c r="H20" s="43"/>
      <c r="I20" s="49"/>
      <c r="J20" s="49"/>
      <c r="K20" s="50"/>
    </row>
    <row r="21" spans="1:11" x14ac:dyDescent="0.25">
      <c r="A21" s="21"/>
      <c r="B21" s="22"/>
      <c r="C21" s="293"/>
      <c r="D21" s="294"/>
      <c r="E21" s="294"/>
      <c r="F21" s="295"/>
      <c r="G21" s="25"/>
      <c r="H21" s="51"/>
      <c r="I21" s="52"/>
      <c r="J21" s="52"/>
      <c r="K21" s="50"/>
    </row>
    <row r="22" spans="1:11" x14ac:dyDescent="0.25">
      <c r="A22" s="21"/>
      <c r="B22" s="22"/>
      <c r="C22" s="314"/>
      <c r="D22" s="315"/>
      <c r="E22" s="315"/>
      <c r="F22" s="316"/>
      <c r="G22" s="23"/>
      <c r="H22" s="43"/>
      <c r="I22" s="49"/>
      <c r="J22" s="49"/>
      <c r="K22" s="50"/>
    </row>
    <row r="23" spans="1:11" x14ac:dyDescent="0.25">
      <c r="A23" s="21"/>
      <c r="B23" s="22"/>
      <c r="C23" s="168"/>
      <c r="D23" s="169"/>
      <c r="E23" s="169"/>
      <c r="F23" s="170"/>
      <c r="G23" s="23"/>
      <c r="H23" s="43"/>
      <c r="I23" s="49"/>
      <c r="J23" s="49"/>
      <c r="K23" s="50"/>
    </row>
    <row r="24" spans="1:11" x14ac:dyDescent="0.25">
      <c r="A24" s="21"/>
      <c r="B24" s="22"/>
      <c r="C24" s="293"/>
      <c r="D24" s="294"/>
      <c r="E24" s="294"/>
      <c r="F24" s="295"/>
      <c r="G24" s="25"/>
      <c r="H24" s="51"/>
      <c r="I24" s="52"/>
      <c r="J24" s="52"/>
      <c r="K24" s="50"/>
    </row>
    <row r="25" spans="1:11" x14ac:dyDescent="0.25">
      <c r="A25" s="21"/>
      <c r="B25" s="22"/>
      <c r="C25" s="165"/>
      <c r="D25" s="166"/>
      <c r="E25" s="166"/>
      <c r="F25" s="167"/>
      <c r="G25" s="25"/>
      <c r="H25" s="51"/>
      <c r="I25" s="52"/>
      <c r="J25" s="52"/>
      <c r="K25" s="50"/>
    </row>
    <row r="26" spans="1:11" ht="6" customHeight="1" x14ac:dyDescent="0.25">
      <c r="A26" s="21"/>
      <c r="B26" s="22"/>
      <c r="C26" s="168"/>
      <c r="D26" s="169"/>
      <c r="E26" s="169"/>
      <c r="F26" s="170"/>
      <c r="G26" s="23"/>
      <c r="H26" s="43"/>
      <c r="I26" s="49"/>
      <c r="J26" s="49"/>
      <c r="K26" s="50"/>
    </row>
    <row r="27" spans="1:11" x14ac:dyDescent="0.25">
      <c r="A27" s="21"/>
      <c r="B27" s="22"/>
      <c r="C27" s="293"/>
      <c r="D27" s="294"/>
      <c r="E27" s="294"/>
      <c r="F27" s="295"/>
      <c r="G27" s="25"/>
      <c r="H27" s="51"/>
      <c r="I27" s="52"/>
      <c r="J27" s="52"/>
      <c r="K27" s="50"/>
    </row>
    <row r="28" spans="1:11" x14ac:dyDescent="0.25">
      <c r="A28" s="21"/>
      <c r="B28" s="22"/>
      <c r="C28" s="168"/>
      <c r="D28" s="169"/>
      <c r="E28" s="169"/>
      <c r="F28" s="170"/>
      <c r="G28" s="23"/>
      <c r="H28" s="43"/>
      <c r="I28" s="49"/>
      <c r="J28" s="49"/>
      <c r="K28" s="50"/>
    </row>
    <row r="29" spans="1:11" x14ac:dyDescent="0.25">
      <c r="A29" s="21"/>
      <c r="B29" s="22"/>
      <c r="C29" s="293"/>
      <c r="D29" s="294"/>
      <c r="E29" s="294"/>
      <c r="F29" s="295"/>
      <c r="G29" s="25"/>
      <c r="H29" s="51"/>
      <c r="I29" s="52"/>
      <c r="J29" s="52"/>
      <c r="K29" s="50"/>
    </row>
    <row r="30" spans="1:11" x14ac:dyDescent="0.25">
      <c r="A30" s="21"/>
      <c r="B30" s="22"/>
      <c r="C30" s="168"/>
      <c r="D30" s="169"/>
      <c r="E30" s="169"/>
      <c r="F30" s="170"/>
      <c r="G30" s="23"/>
      <c r="H30" s="43"/>
      <c r="I30" s="49"/>
      <c r="J30" s="49"/>
      <c r="K30" s="50"/>
    </row>
    <row r="31" spans="1:11" x14ac:dyDescent="0.25">
      <c r="A31" s="21"/>
      <c r="B31" s="22"/>
      <c r="C31" s="293"/>
      <c r="D31" s="294"/>
      <c r="E31" s="294"/>
      <c r="F31" s="295"/>
      <c r="G31" s="25"/>
      <c r="H31" s="51"/>
      <c r="I31" s="52"/>
      <c r="J31" s="52"/>
      <c r="K31" s="50"/>
    </row>
    <row r="32" spans="1:11" ht="15.75" thickBot="1" x14ac:dyDescent="0.3">
      <c r="A32" s="21"/>
      <c r="B32" s="22"/>
      <c r="C32" s="165"/>
      <c r="D32" s="166"/>
      <c r="E32" s="166"/>
      <c r="F32" s="167"/>
      <c r="G32" s="25"/>
      <c r="H32" s="51"/>
      <c r="I32" s="52"/>
      <c r="J32" s="52"/>
      <c r="K32" s="50"/>
    </row>
    <row r="33" spans="1:11" x14ac:dyDescent="0.25">
      <c r="A33" s="280" t="s">
        <v>236</v>
      </c>
      <c r="B33" s="280"/>
      <c r="C33" s="280"/>
      <c r="D33" s="280"/>
      <c r="E33" s="280"/>
      <c r="F33" s="280"/>
      <c r="G33" s="280"/>
      <c r="H33" s="280"/>
      <c r="I33" s="280"/>
      <c r="J33" s="312"/>
      <c r="K33" s="278">
        <f>SUM(K9:K32)</f>
        <v>4735.8273883141273</v>
      </c>
    </row>
    <row r="34" spans="1:11" ht="15.75" thickBot="1" x14ac:dyDescent="0.3">
      <c r="A34" s="281"/>
      <c r="B34" s="281"/>
      <c r="C34" s="281"/>
      <c r="D34" s="281"/>
      <c r="E34" s="281"/>
      <c r="F34" s="281"/>
      <c r="G34" s="281"/>
      <c r="H34" s="281"/>
      <c r="I34" s="281"/>
      <c r="J34" s="313"/>
      <c r="K34" s="279"/>
    </row>
    <row r="35" spans="1:11" ht="6" customHeight="1" thickBot="1" x14ac:dyDescent="0.3">
      <c r="A35" s="66"/>
      <c r="B35" s="67"/>
      <c r="C35" s="68"/>
      <c r="D35" s="69"/>
      <c r="E35" s="69"/>
      <c r="F35" s="69"/>
      <c r="G35" s="171"/>
      <c r="H35" s="71"/>
      <c r="I35" s="72"/>
      <c r="J35" s="72"/>
      <c r="K35" s="73"/>
    </row>
    <row r="36" spans="1:11" x14ac:dyDescent="0.25">
      <c r="A36" s="27" t="s">
        <v>15</v>
      </c>
      <c r="B36" s="29"/>
      <c r="C36" s="30"/>
      <c r="D36" s="28" t="s">
        <v>16</v>
      </c>
      <c r="E36" s="29"/>
      <c r="F36" s="31"/>
      <c r="G36" s="28"/>
      <c r="H36" s="32"/>
      <c r="I36" s="33"/>
      <c r="J36" s="33"/>
      <c r="K36" s="74"/>
    </row>
    <row r="37" spans="1:11" ht="15.75" thickBot="1" x14ac:dyDescent="0.3">
      <c r="A37" s="34"/>
      <c r="B37" s="36"/>
      <c r="C37" s="37"/>
      <c r="D37" s="38"/>
      <c r="E37" s="35"/>
      <c r="F37" s="35"/>
      <c r="G37" s="35"/>
      <c r="H37" s="39"/>
      <c r="I37" s="40"/>
      <c r="J37" s="40"/>
      <c r="K37" s="75"/>
    </row>
    <row r="38" spans="1:11" x14ac:dyDescent="0.25">
      <c r="A38" s="109"/>
      <c r="B38" s="110"/>
      <c r="C38" s="282"/>
      <c r="D38" s="283"/>
      <c r="E38" s="283"/>
      <c r="F38" s="284"/>
      <c r="G38" s="110"/>
      <c r="H38" s="196"/>
      <c r="I38" s="111"/>
      <c r="J38" s="111"/>
      <c r="K38" s="112" t="str">
        <f>IF(I38=0," ",IF(I38=" -"," -",H38*I38))</f>
        <v xml:space="preserve"> </v>
      </c>
    </row>
    <row r="39" spans="1:11" x14ac:dyDescent="0.25">
      <c r="A39" s="16" t="s">
        <v>28</v>
      </c>
      <c r="B39" s="17"/>
      <c r="C39" s="18" t="s">
        <v>12</v>
      </c>
      <c r="D39" s="19"/>
      <c r="E39" s="19"/>
      <c r="F39" s="19"/>
      <c r="G39" s="15"/>
      <c r="H39" s="47"/>
      <c r="I39" s="48"/>
      <c r="J39" s="48"/>
      <c r="K39" s="46"/>
    </row>
    <row r="40" spans="1:11" x14ac:dyDescent="0.25">
      <c r="A40" s="20"/>
      <c r="B40" s="17"/>
      <c r="C40" s="285"/>
      <c r="D40" s="286"/>
      <c r="E40" s="286"/>
      <c r="F40" s="287"/>
      <c r="G40" s="15"/>
      <c r="H40" s="47"/>
      <c r="I40" s="48"/>
      <c r="J40" s="48"/>
      <c r="K40" s="46"/>
    </row>
    <row r="41" spans="1:11" x14ac:dyDescent="0.25">
      <c r="A41" s="21"/>
      <c r="B41" s="22" t="s">
        <v>239</v>
      </c>
      <c r="C41" s="288" t="s">
        <v>13</v>
      </c>
      <c r="D41" s="289"/>
      <c r="E41" s="289"/>
      <c r="F41" s="290"/>
      <c r="G41" s="23"/>
      <c r="H41" s="43"/>
      <c r="I41" s="49"/>
      <c r="J41" s="49"/>
      <c r="K41" s="50"/>
    </row>
    <row r="42" spans="1:11" x14ac:dyDescent="0.25">
      <c r="A42" s="21"/>
      <c r="B42" s="22"/>
      <c r="C42" s="288"/>
      <c r="D42" s="291"/>
      <c r="E42" s="291"/>
      <c r="F42" s="292"/>
      <c r="G42" s="23"/>
      <c r="H42" s="43"/>
      <c r="I42" s="49"/>
      <c r="J42" s="49"/>
      <c r="K42" s="50"/>
    </row>
    <row r="43" spans="1:11" x14ac:dyDescent="0.25">
      <c r="A43" s="21"/>
      <c r="B43" s="22"/>
      <c r="C43" s="293" t="s">
        <v>18</v>
      </c>
      <c r="D43" s="294"/>
      <c r="E43" s="294"/>
      <c r="F43" s="295"/>
      <c r="G43" s="25"/>
      <c r="H43" s="51"/>
      <c r="I43" s="52"/>
      <c r="J43" s="52"/>
      <c r="K43" s="50"/>
    </row>
    <row r="44" spans="1:11" x14ac:dyDescent="0.25">
      <c r="A44" s="21"/>
      <c r="B44" s="22"/>
      <c r="C44" s="288"/>
      <c r="D44" s="291"/>
      <c r="E44" s="291"/>
      <c r="F44" s="292"/>
      <c r="G44" s="23"/>
      <c r="H44" s="43"/>
      <c r="I44" s="49"/>
      <c r="J44" s="49"/>
      <c r="K44" s="50"/>
    </row>
    <row r="45" spans="1:11" x14ac:dyDescent="0.25">
      <c r="A45" s="21"/>
      <c r="B45" s="22"/>
      <c r="C45" s="288" t="s">
        <v>40</v>
      </c>
      <c r="D45" s="289"/>
      <c r="E45" s="289"/>
      <c r="F45" s="290"/>
      <c r="G45" s="23" t="s">
        <v>20</v>
      </c>
      <c r="H45" s="43">
        <v>4.5</v>
      </c>
      <c r="I45" s="49">
        <v>336.96</v>
      </c>
      <c r="J45" s="49">
        <f>I45*1.3201</f>
        <v>444.820896</v>
      </c>
      <c r="K45" s="50">
        <f>J45*H45</f>
        <v>2001.6940320000001</v>
      </c>
    </row>
    <row r="46" spans="1:11" x14ac:dyDescent="0.25">
      <c r="A46" s="21"/>
      <c r="B46" s="22"/>
      <c r="C46" s="288" t="s">
        <v>41</v>
      </c>
      <c r="D46" s="291"/>
      <c r="E46" s="291"/>
      <c r="F46" s="292"/>
      <c r="G46" s="23"/>
      <c r="H46" s="43"/>
      <c r="I46" s="49"/>
      <c r="J46" s="49"/>
      <c r="K46" s="50"/>
    </row>
    <row r="47" spans="1:11" x14ac:dyDescent="0.25">
      <c r="A47" s="21"/>
      <c r="B47" s="22"/>
      <c r="C47" s="293"/>
      <c r="D47" s="294"/>
      <c r="E47" s="294"/>
      <c r="F47" s="295"/>
      <c r="G47" s="25"/>
      <c r="H47" s="51"/>
      <c r="I47" s="52"/>
      <c r="J47" s="49"/>
      <c r="K47" s="50"/>
    </row>
    <row r="48" spans="1:11" x14ac:dyDescent="0.25">
      <c r="A48" s="21"/>
      <c r="B48" s="22"/>
      <c r="C48" s="288" t="s">
        <v>42</v>
      </c>
      <c r="D48" s="291"/>
      <c r="E48" s="291"/>
      <c r="F48" s="292"/>
      <c r="G48" s="23"/>
      <c r="H48" s="43"/>
      <c r="I48" s="49"/>
      <c r="J48" s="49"/>
      <c r="K48" s="50"/>
    </row>
    <row r="49" spans="1:11" x14ac:dyDescent="0.25">
      <c r="A49" s="21"/>
      <c r="B49" s="22"/>
      <c r="C49" s="293"/>
      <c r="D49" s="294"/>
      <c r="E49" s="294"/>
      <c r="F49" s="295"/>
      <c r="G49" s="25"/>
      <c r="H49" s="51"/>
      <c r="I49" s="52"/>
      <c r="J49" s="49"/>
      <c r="K49" s="50"/>
    </row>
    <row r="50" spans="1:11" x14ac:dyDescent="0.25">
      <c r="A50" s="21"/>
      <c r="B50" s="22"/>
      <c r="C50" s="288" t="s">
        <v>148</v>
      </c>
      <c r="D50" s="291"/>
      <c r="E50" s="291"/>
      <c r="F50" s="292"/>
      <c r="G50" s="23" t="s">
        <v>21</v>
      </c>
      <c r="H50" s="43">
        <v>800</v>
      </c>
      <c r="I50" s="49">
        <v>2.08</v>
      </c>
      <c r="J50" s="49">
        <f>I50*1.3201</f>
        <v>2.7458080000000002</v>
      </c>
      <c r="K50" s="50">
        <f t="shared" ref="K50:K90" si="0">J50*H50</f>
        <v>2196.6464000000001</v>
      </c>
    </row>
    <row r="51" spans="1:11" x14ac:dyDescent="0.25">
      <c r="A51" s="21"/>
      <c r="B51" s="22"/>
      <c r="C51" s="293"/>
      <c r="D51" s="294"/>
      <c r="E51" s="294"/>
      <c r="F51" s="295"/>
      <c r="G51" s="25"/>
      <c r="H51" s="51"/>
      <c r="I51" s="52"/>
      <c r="J51" s="49"/>
      <c r="K51" s="50"/>
    </row>
    <row r="52" spans="1:11" x14ac:dyDescent="0.25">
      <c r="A52" s="21"/>
      <c r="B52" s="22" t="s">
        <v>30</v>
      </c>
      <c r="C52" s="288" t="s">
        <v>59</v>
      </c>
      <c r="D52" s="289"/>
      <c r="E52" s="289"/>
      <c r="F52" s="290"/>
      <c r="G52" s="23"/>
      <c r="H52" s="43"/>
      <c r="I52" s="49"/>
      <c r="J52" s="49"/>
      <c r="K52" s="50"/>
    </row>
    <row r="53" spans="1:11" x14ac:dyDescent="0.25">
      <c r="A53" s="21"/>
      <c r="B53" s="22"/>
      <c r="C53" s="53"/>
      <c r="D53" s="54"/>
      <c r="E53" s="54"/>
      <c r="F53" s="55"/>
      <c r="G53" s="23"/>
      <c r="H53" s="43"/>
      <c r="I53" s="49"/>
      <c r="J53" s="49"/>
      <c r="K53" s="50"/>
    </row>
    <row r="54" spans="1:11" x14ac:dyDescent="0.25">
      <c r="A54" s="21"/>
      <c r="B54" s="22"/>
      <c r="C54" s="293" t="s">
        <v>60</v>
      </c>
      <c r="D54" s="294"/>
      <c r="E54" s="294"/>
      <c r="F54" s="295"/>
      <c r="G54" s="25" t="s">
        <v>20</v>
      </c>
      <c r="H54" s="51">
        <v>18</v>
      </c>
      <c r="I54" s="52">
        <v>10.86</v>
      </c>
      <c r="J54" s="49">
        <f>I54*1.3201</f>
        <v>14.336285999999999</v>
      </c>
      <c r="K54" s="50">
        <f t="shared" si="0"/>
        <v>258.05314799999996</v>
      </c>
    </row>
    <row r="55" spans="1:11" x14ac:dyDescent="0.25">
      <c r="A55" s="21"/>
      <c r="B55" s="22"/>
      <c r="C55" s="53"/>
      <c r="D55" s="54"/>
      <c r="E55" s="54"/>
      <c r="F55" s="55"/>
      <c r="G55" s="23"/>
      <c r="H55" s="43"/>
      <c r="I55" s="49"/>
      <c r="J55" s="49"/>
      <c r="K55" s="50"/>
    </row>
    <row r="56" spans="1:11" ht="24" customHeight="1" x14ac:dyDescent="0.25">
      <c r="A56" s="21"/>
      <c r="B56" s="22"/>
      <c r="C56" s="293" t="s">
        <v>259</v>
      </c>
      <c r="D56" s="294"/>
      <c r="E56" s="294"/>
      <c r="F56" s="295"/>
      <c r="G56" s="25" t="s">
        <v>20</v>
      </c>
      <c r="H56" s="51">
        <v>872.4</v>
      </c>
      <c r="I56" s="52">
        <v>8.84</v>
      </c>
      <c r="J56" s="49">
        <f>I56*1.3201</f>
        <v>11.669684</v>
      </c>
      <c r="K56" s="50">
        <f t="shared" si="0"/>
        <v>10180.6323216</v>
      </c>
    </row>
    <row r="57" spans="1:11" x14ac:dyDescent="0.25">
      <c r="A57" s="21"/>
      <c r="B57" s="22"/>
      <c r="C57" s="53"/>
      <c r="D57" s="54"/>
      <c r="E57" s="54"/>
      <c r="F57" s="55"/>
      <c r="G57" s="23"/>
      <c r="H57" s="43"/>
      <c r="I57" s="49"/>
      <c r="J57" s="49"/>
      <c r="K57" s="50"/>
    </row>
    <row r="58" spans="1:11" x14ac:dyDescent="0.25">
      <c r="A58" s="21"/>
      <c r="B58" s="22"/>
      <c r="C58" s="293" t="s">
        <v>22</v>
      </c>
      <c r="D58" s="294"/>
      <c r="E58" s="294"/>
      <c r="F58" s="295"/>
      <c r="G58" s="25" t="s">
        <v>20</v>
      </c>
      <c r="H58" s="51">
        <v>75</v>
      </c>
      <c r="I58" s="52">
        <v>3.07</v>
      </c>
      <c r="J58" s="49">
        <f>I58*1.3201</f>
        <v>4.0527069999999998</v>
      </c>
      <c r="K58" s="50">
        <f t="shared" si="0"/>
        <v>303.95302499999997</v>
      </c>
    </row>
    <row r="59" spans="1:11" x14ac:dyDescent="0.25">
      <c r="A59" s="21"/>
      <c r="B59" s="22"/>
      <c r="C59" s="53"/>
      <c r="D59" s="54"/>
      <c r="E59" s="54"/>
      <c r="F59" s="55"/>
      <c r="G59" s="23"/>
      <c r="H59" s="43"/>
      <c r="I59" s="49"/>
      <c r="J59" s="49"/>
      <c r="K59" s="50"/>
    </row>
    <row r="60" spans="1:11" x14ac:dyDescent="0.25">
      <c r="A60" s="21"/>
      <c r="B60" s="22" t="s">
        <v>32</v>
      </c>
      <c r="C60" s="293" t="s">
        <v>282</v>
      </c>
      <c r="D60" s="294"/>
      <c r="E60" s="294"/>
      <c r="F60" s="295"/>
      <c r="G60" s="25"/>
      <c r="H60" s="51"/>
      <c r="I60" s="52"/>
      <c r="J60" s="49"/>
      <c r="K60" s="50"/>
    </row>
    <row r="61" spans="1:11" x14ac:dyDescent="0.25">
      <c r="A61" s="21"/>
      <c r="B61" s="22"/>
      <c r="C61" s="119"/>
      <c r="D61" s="120"/>
      <c r="E61" s="120"/>
      <c r="F61" s="121"/>
      <c r="G61" s="25"/>
      <c r="H61" s="51"/>
      <c r="I61" s="52"/>
      <c r="J61" s="49"/>
      <c r="K61" s="50"/>
    </row>
    <row r="62" spans="1:11" x14ac:dyDescent="0.25">
      <c r="A62" s="21"/>
      <c r="B62" s="22"/>
      <c r="C62" s="293" t="s">
        <v>43</v>
      </c>
      <c r="D62" s="294"/>
      <c r="E62" s="294"/>
      <c r="F62" s="295"/>
      <c r="G62" s="25" t="s">
        <v>23</v>
      </c>
      <c r="H62" s="51">
        <v>6</v>
      </c>
      <c r="I62" s="52">
        <v>16.27</v>
      </c>
      <c r="J62" s="49">
        <f>I62*1.3201</f>
        <v>21.478027000000001</v>
      </c>
      <c r="K62" s="50">
        <f t="shared" ref="K62" si="1">J62*H62</f>
        <v>128.86816200000001</v>
      </c>
    </row>
    <row r="63" spans="1:11" x14ac:dyDescent="0.25">
      <c r="A63" s="21"/>
      <c r="B63" s="22"/>
      <c r="C63" s="168"/>
      <c r="D63" s="169"/>
      <c r="E63" s="169"/>
      <c r="F63" s="170"/>
      <c r="G63" s="23"/>
      <c r="H63" s="43"/>
      <c r="I63" s="49"/>
      <c r="J63" s="49"/>
      <c r="K63" s="50"/>
    </row>
    <row r="64" spans="1:11" x14ac:dyDescent="0.25">
      <c r="A64" s="21"/>
      <c r="B64" s="22"/>
      <c r="C64" s="296" t="s">
        <v>149</v>
      </c>
      <c r="D64" s="294"/>
      <c r="E64" s="294"/>
      <c r="F64" s="295"/>
      <c r="G64" s="25" t="s">
        <v>23</v>
      </c>
      <c r="H64" s="51">
        <v>40</v>
      </c>
      <c r="I64" s="52">
        <v>1.62</v>
      </c>
      <c r="J64" s="49">
        <f>I64*1.3201</f>
        <v>2.1385620000000003</v>
      </c>
      <c r="K64" s="50">
        <f t="shared" ref="K64" si="2">J64*H64</f>
        <v>85.542480000000012</v>
      </c>
    </row>
    <row r="65" spans="1:11" x14ac:dyDescent="0.25">
      <c r="A65" s="21"/>
      <c r="B65" s="22"/>
      <c r="C65" s="26"/>
      <c r="D65" s="166"/>
      <c r="E65" s="166"/>
      <c r="F65" s="166"/>
      <c r="G65" s="25"/>
      <c r="H65" s="51"/>
      <c r="I65" s="52"/>
      <c r="J65" s="49"/>
      <c r="K65" s="50"/>
    </row>
    <row r="66" spans="1:11" x14ac:dyDescent="0.25">
      <c r="A66" s="21"/>
      <c r="B66" s="22"/>
      <c r="C66" s="24" t="s">
        <v>159</v>
      </c>
      <c r="D66" s="166"/>
      <c r="E66" s="166"/>
      <c r="F66" s="166"/>
      <c r="G66" s="25" t="s">
        <v>150</v>
      </c>
      <c r="H66" s="51">
        <v>230</v>
      </c>
      <c r="I66" s="52">
        <v>1.17</v>
      </c>
      <c r="J66" s="49">
        <f>I66*1.3201</f>
        <v>1.5445169999999999</v>
      </c>
      <c r="K66" s="50">
        <f t="shared" ref="K66" si="3">J66*H66</f>
        <v>355.23890999999998</v>
      </c>
    </row>
    <row r="67" spans="1:11" x14ac:dyDescent="0.25">
      <c r="A67" s="21"/>
      <c r="B67" s="22"/>
      <c r="C67" s="24" t="s">
        <v>268</v>
      </c>
      <c r="D67" s="166"/>
      <c r="E67" s="166"/>
      <c r="F67" s="166"/>
      <c r="G67" s="25"/>
      <c r="H67" s="51"/>
      <c r="I67" s="52"/>
      <c r="J67" s="49"/>
      <c r="K67" s="50"/>
    </row>
    <row r="68" spans="1:11" x14ac:dyDescent="0.25">
      <c r="A68" s="21"/>
      <c r="B68" s="22"/>
      <c r="C68" s="165"/>
      <c r="D68" s="166"/>
      <c r="E68" s="166"/>
      <c r="F68" s="167"/>
      <c r="G68" s="25"/>
      <c r="H68" s="51"/>
      <c r="I68" s="52"/>
      <c r="J68" s="49"/>
      <c r="K68" s="50"/>
    </row>
    <row r="69" spans="1:11" x14ac:dyDescent="0.25">
      <c r="A69" s="21"/>
      <c r="B69" s="22"/>
      <c r="C69" s="119"/>
      <c r="D69" s="120"/>
      <c r="E69" s="120"/>
      <c r="F69" s="121"/>
      <c r="G69" s="25"/>
      <c r="H69" s="51"/>
      <c r="I69" s="52"/>
      <c r="J69" s="49"/>
      <c r="K69" s="50"/>
    </row>
    <row r="70" spans="1:11" ht="15.75" thickBot="1" x14ac:dyDescent="0.3">
      <c r="A70" s="57"/>
      <c r="B70" s="58"/>
      <c r="C70" s="59"/>
      <c r="D70" s="60"/>
      <c r="E70" s="60"/>
      <c r="F70" s="61"/>
      <c r="G70" s="62"/>
      <c r="H70" s="63"/>
      <c r="I70" s="64"/>
      <c r="J70" s="190"/>
      <c r="K70" s="65"/>
    </row>
    <row r="71" spans="1:11" ht="6" customHeight="1" thickBot="1" x14ac:dyDescent="0.3">
      <c r="A71" s="66"/>
      <c r="B71" s="67"/>
      <c r="C71" s="68"/>
      <c r="D71" s="69"/>
      <c r="E71" s="69"/>
      <c r="F71" s="69"/>
      <c r="G71" s="188"/>
      <c r="H71" s="191"/>
      <c r="I71" s="178"/>
      <c r="J71" s="177"/>
      <c r="K71" s="187"/>
    </row>
    <row r="72" spans="1:11" x14ac:dyDescent="0.25">
      <c r="A72" s="27" t="s">
        <v>15</v>
      </c>
      <c r="B72" s="29"/>
      <c r="C72" s="30"/>
      <c r="D72" s="28" t="s">
        <v>16</v>
      </c>
      <c r="E72" s="29"/>
      <c r="F72" s="31"/>
      <c r="G72" s="28"/>
      <c r="H72" s="192"/>
      <c r="I72" s="33"/>
      <c r="J72" s="193"/>
      <c r="K72" s="84"/>
    </row>
    <row r="73" spans="1:11" ht="15.75" thickBot="1" x14ac:dyDescent="0.3">
      <c r="A73" s="34"/>
      <c r="B73" s="36"/>
      <c r="C73" s="37"/>
      <c r="D73" s="38"/>
      <c r="E73" s="35"/>
      <c r="F73" s="35"/>
      <c r="G73" s="35"/>
      <c r="H73" s="194"/>
      <c r="I73" s="40"/>
      <c r="J73" s="195"/>
      <c r="K73" s="65"/>
    </row>
    <row r="74" spans="1:11" x14ac:dyDescent="0.25">
      <c r="A74" s="76"/>
      <c r="B74" s="77"/>
      <c r="C74" s="78"/>
      <c r="D74" s="79"/>
      <c r="E74" s="79"/>
      <c r="F74" s="80"/>
      <c r="G74" s="81"/>
      <c r="H74" s="82"/>
      <c r="I74" s="83"/>
      <c r="J74" s="197"/>
      <c r="K74" s="84"/>
    </row>
    <row r="75" spans="1:11" x14ac:dyDescent="0.25">
      <c r="A75" s="21"/>
      <c r="B75" s="22" t="s">
        <v>34</v>
      </c>
      <c r="C75" s="24" t="s">
        <v>14</v>
      </c>
      <c r="D75" s="56"/>
      <c r="E75" s="56"/>
      <c r="F75" s="56"/>
      <c r="G75" s="25"/>
      <c r="H75" s="51"/>
      <c r="I75" s="52"/>
      <c r="J75" s="49"/>
      <c r="K75" s="50"/>
    </row>
    <row r="76" spans="1:11" x14ac:dyDescent="0.25">
      <c r="A76" s="21"/>
      <c r="B76" s="22"/>
      <c r="C76" s="26"/>
      <c r="D76" s="56"/>
      <c r="E76" s="56"/>
      <c r="F76" s="56"/>
      <c r="G76" s="25"/>
      <c r="H76" s="51"/>
      <c r="I76" s="52"/>
      <c r="J76" s="49"/>
      <c r="K76" s="50"/>
    </row>
    <row r="77" spans="1:11" x14ac:dyDescent="0.25">
      <c r="A77" s="21"/>
      <c r="B77" s="22"/>
      <c r="C77" s="24" t="s">
        <v>44</v>
      </c>
      <c r="D77" s="56"/>
      <c r="E77" s="56"/>
      <c r="F77" s="56"/>
      <c r="G77" s="25" t="s">
        <v>23</v>
      </c>
      <c r="H77" s="51">
        <v>24</v>
      </c>
      <c r="I77" s="52">
        <v>48.57</v>
      </c>
      <c r="J77" s="49">
        <f>I77*1.3201</f>
        <v>64.117257000000009</v>
      </c>
      <c r="K77" s="50">
        <f t="shared" si="0"/>
        <v>1538.8141680000003</v>
      </c>
    </row>
    <row r="78" spans="1:11" x14ac:dyDescent="0.25">
      <c r="A78" s="21"/>
      <c r="B78" s="22"/>
      <c r="C78" s="26"/>
      <c r="D78" s="56"/>
      <c r="E78" s="56"/>
      <c r="F78" s="56"/>
      <c r="G78" s="25"/>
      <c r="H78" s="51"/>
      <c r="I78" s="52"/>
      <c r="J78" s="49"/>
      <c r="K78" s="50"/>
    </row>
    <row r="79" spans="1:11" ht="25.5" customHeight="1" x14ac:dyDescent="0.25">
      <c r="A79" s="21"/>
      <c r="B79" s="22"/>
      <c r="C79" s="275" t="s">
        <v>326</v>
      </c>
      <c r="D79" s="276"/>
      <c r="E79" s="276"/>
      <c r="F79" s="277"/>
      <c r="G79" s="25" t="s">
        <v>23</v>
      </c>
      <c r="H79" s="51">
        <v>496.5</v>
      </c>
      <c r="I79" s="52">
        <v>5.82</v>
      </c>
      <c r="J79" s="49">
        <f>I79*1.3201</f>
        <v>7.6829820000000009</v>
      </c>
      <c r="K79" s="50">
        <f t="shared" si="0"/>
        <v>3814.6005630000004</v>
      </c>
    </row>
    <row r="80" spans="1:11" x14ac:dyDescent="0.25">
      <c r="A80" s="21"/>
      <c r="B80" s="22"/>
      <c r="C80" s="26"/>
      <c r="D80" s="56"/>
      <c r="E80" s="56"/>
      <c r="F80" s="56"/>
      <c r="G80" s="25"/>
      <c r="H80" s="51"/>
      <c r="I80" s="52"/>
      <c r="J80" s="49"/>
      <c r="K80" s="50"/>
    </row>
    <row r="81" spans="1:11" x14ac:dyDescent="0.25">
      <c r="A81" s="21"/>
      <c r="B81" s="22"/>
      <c r="C81" s="24" t="s">
        <v>45</v>
      </c>
      <c r="D81" s="56"/>
      <c r="E81" s="56"/>
      <c r="F81" s="56"/>
      <c r="G81" s="25" t="s">
        <v>20</v>
      </c>
      <c r="H81" s="51">
        <v>456</v>
      </c>
      <c r="I81" s="52">
        <v>3.8</v>
      </c>
      <c r="J81" s="49">
        <f>I81*1.3201</f>
        <v>5.0163799999999998</v>
      </c>
      <c r="K81" s="50">
        <f t="shared" si="0"/>
        <v>2287.4692799999998</v>
      </c>
    </row>
    <row r="82" spans="1:11" x14ac:dyDescent="0.25">
      <c r="A82" s="21"/>
      <c r="B82" s="22"/>
      <c r="C82" s="24"/>
      <c r="D82" s="56"/>
      <c r="E82" s="56"/>
      <c r="F82" s="56"/>
      <c r="G82" s="25"/>
      <c r="H82" s="51"/>
      <c r="I82" s="52"/>
      <c r="J82" s="49"/>
      <c r="K82" s="50"/>
    </row>
    <row r="83" spans="1:11" x14ac:dyDescent="0.25">
      <c r="A83" s="21"/>
      <c r="B83" s="22"/>
      <c r="C83" s="24" t="s">
        <v>46</v>
      </c>
      <c r="D83" s="56"/>
      <c r="E83" s="56"/>
      <c r="F83" s="56"/>
      <c r="G83" s="25" t="s">
        <v>23</v>
      </c>
      <c r="H83" s="51">
        <v>520.5</v>
      </c>
      <c r="I83" s="52">
        <v>14.86</v>
      </c>
      <c r="J83" s="49">
        <f>I83*1.3201</f>
        <v>19.616686000000001</v>
      </c>
      <c r="K83" s="50">
        <f t="shared" si="0"/>
        <v>10210.485063</v>
      </c>
    </row>
    <row r="84" spans="1:11" x14ac:dyDescent="0.25">
      <c r="A84" s="21"/>
      <c r="B84" s="22"/>
      <c r="C84" s="24" t="s">
        <v>50</v>
      </c>
      <c r="D84" s="56"/>
      <c r="E84" s="56"/>
      <c r="F84" s="56"/>
      <c r="G84" s="25"/>
      <c r="H84" s="51"/>
      <c r="I84" s="52"/>
      <c r="J84" s="49"/>
      <c r="K84" s="50"/>
    </row>
    <row r="85" spans="1:11" x14ac:dyDescent="0.25">
      <c r="A85" s="21"/>
      <c r="B85" s="22"/>
      <c r="C85" s="24"/>
      <c r="D85" s="56"/>
      <c r="E85" s="56"/>
      <c r="F85" s="56"/>
      <c r="G85" s="25"/>
      <c r="H85" s="51"/>
      <c r="I85" s="52"/>
      <c r="J85" s="49"/>
      <c r="K85" s="50"/>
    </row>
    <row r="86" spans="1:11" x14ac:dyDescent="0.25">
      <c r="A86" s="21"/>
      <c r="B86" s="22"/>
      <c r="C86" s="24" t="s">
        <v>260</v>
      </c>
      <c r="D86" s="204"/>
      <c r="E86" s="204"/>
      <c r="F86" s="204"/>
      <c r="G86" s="25" t="s">
        <v>23</v>
      </c>
      <c r="H86" s="51">
        <v>24</v>
      </c>
      <c r="I86" s="52">
        <v>154.72</v>
      </c>
      <c r="J86" s="49">
        <f>I86*1.3201</f>
        <v>204.24587200000002</v>
      </c>
      <c r="K86" s="50">
        <f t="shared" ref="K86" si="4">J86*H86</f>
        <v>4901.9009280000009</v>
      </c>
    </row>
    <row r="87" spans="1:11" x14ac:dyDescent="0.25">
      <c r="A87" s="21"/>
      <c r="B87" s="22"/>
      <c r="C87" s="24"/>
      <c r="D87" s="204"/>
      <c r="E87" s="204"/>
      <c r="F87" s="204"/>
      <c r="G87" s="25"/>
      <c r="H87" s="51"/>
      <c r="I87" s="52"/>
      <c r="J87" s="49"/>
      <c r="K87" s="50"/>
    </row>
    <row r="88" spans="1:11" x14ac:dyDescent="0.25">
      <c r="A88" s="21"/>
      <c r="B88" s="22" t="s">
        <v>35</v>
      </c>
      <c r="C88" s="24" t="s">
        <v>61</v>
      </c>
      <c r="D88" s="56"/>
      <c r="E88" s="56"/>
      <c r="F88" s="56"/>
      <c r="G88" s="25"/>
      <c r="H88" s="51"/>
      <c r="I88" s="52"/>
      <c r="J88" s="49"/>
      <c r="K88" s="50"/>
    </row>
    <row r="89" spans="1:11" x14ac:dyDescent="0.25">
      <c r="A89" s="21"/>
      <c r="B89" s="22"/>
      <c r="C89" s="24"/>
      <c r="D89" s="56"/>
      <c r="E89" s="56"/>
      <c r="F89" s="56"/>
      <c r="G89" s="25"/>
      <c r="H89" s="51"/>
      <c r="I89" s="52"/>
      <c r="J89" s="49"/>
      <c r="K89" s="50"/>
    </row>
    <row r="90" spans="1:11" x14ac:dyDescent="0.25">
      <c r="A90" s="21"/>
      <c r="B90" s="22"/>
      <c r="C90" s="24" t="s">
        <v>48</v>
      </c>
      <c r="D90" s="56"/>
      <c r="E90" s="56"/>
      <c r="F90" s="56"/>
      <c r="G90" s="25" t="s">
        <v>25</v>
      </c>
      <c r="H90" s="51">
        <v>320</v>
      </c>
      <c r="I90" s="52">
        <v>1.28</v>
      </c>
      <c r="J90" s="49">
        <f>I90*1.3201</f>
        <v>1.6897280000000001</v>
      </c>
      <c r="K90" s="50">
        <f t="shared" si="0"/>
        <v>540.71296000000007</v>
      </c>
    </row>
    <row r="91" spans="1:11" x14ac:dyDescent="0.25">
      <c r="A91" s="21"/>
      <c r="B91" s="22"/>
      <c r="C91" s="24"/>
      <c r="D91" s="166"/>
      <c r="E91" s="166"/>
      <c r="F91" s="166"/>
      <c r="G91" s="25"/>
      <c r="H91" s="51"/>
      <c r="I91" s="52"/>
      <c r="J91" s="49"/>
      <c r="K91" s="50"/>
    </row>
    <row r="92" spans="1:11" x14ac:dyDescent="0.25">
      <c r="A92" s="21"/>
      <c r="B92" s="22"/>
      <c r="C92" s="24" t="s">
        <v>62</v>
      </c>
      <c r="D92" s="166"/>
      <c r="E92" s="166"/>
      <c r="F92" s="166"/>
      <c r="G92" s="25" t="s">
        <v>21</v>
      </c>
      <c r="H92" s="51">
        <v>132</v>
      </c>
      <c r="I92" s="52">
        <v>3.63</v>
      </c>
      <c r="J92" s="49">
        <f>I92*1.3201</f>
        <v>4.791963</v>
      </c>
      <c r="K92" s="50">
        <f t="shared" ref="K92" si="5">J92*H92</f>
        <v>632.53911600000004</v>
      </c>
    </row>
    <row r="93" spans="1:11" x14ac:dyDescent="0.25">
      <c r="A93" s="21"/>
      <c r="B93" s="22"/>
      <c r="C93" s="24"/>
      <c r="D93" s="166"/>
      <c r="E93" s="166"/>
      <c r="F93" s="166"/>
      <c r="G93" s="25"/>
      <c r="H93" s="51"/>
      <c r="I93" s="52"/>
      <c r="J93" s="49"/>
      <c r="K93" s="50"/>
    </row>
    <row r="94" spans="1:11" x14ac:dyDescent="0.25">
      <c r="A94" s="21"/>
      <c r="B94" s="22"/>
      <c r="C94" s="24" t="s">
        <v>63</v>
      </c>
      <c r="D94" s="166"/>
      <c r="E94" s="166"/>
      <c r="F94" s="166"/>
      <c r="G94" s="25" t="s">
        <v>21</v>
      </c>
      <c r="H94" s="51">
        <v>30</v>
      </c>
      <c r="I94" s="52">
        <v>1.75</v>
      </c>
      <c r="J94" s="49">
        <f>I94*1.3201</f>
        <v>2.3101750000000001</v>
      </c>
      <c r="K94" s="50">
        <f t="shared" ref="K94" si="6">J94*H94</f>
        <v>69.305250000000001</v>
      </c>
    </row>
    <row r="95" spans="1:11" x14ac:dyDescent="0.25">
      <c r="A95" s="21"/>
      <c r="B95" s="22"/>
      <c r="C95" s="24"/>
      <c r="D95" s="166"/>
      <c r="E95" s="166"/>
      <c r="F95" s="166"/>
      <c r="G95" s="25"/>
      <c r="H95" s="51"/>
      <c r="I95" s="52"/>
      <c r="J95" s="49"/>
      <c r="K95" s="50"/>
    </row>
    <row r="96" spans="1:11" x14ac:dyDescent="0.25">
      <c r="A96" s="21"/>
      <c r="B96" s="22"/>
      <c r="C96" s="24" t="s">
        <v>261</v>
      </c>
      <c r="D96" s="166"/>
      <c r="E96" s="166"/>
      <c r="F96" s="166"/>
      <c r="G96" s="25" t="s">
        <v>21</v>
      </c>
      <c r="H96" s="51">
        <v>714</v>
      </c>
      <c r="I96" s="52">
        <v>1.75</v>
      </c>
      <c r="J96" s="49">
        <f>I96*1.3201</f>
        <v>2.3101750000000001</v>
      </c>
      <c r="K96" s="50">
        <f t="shared" ref="K96" si="7">J96*H96</f>
        <v>1649.46495</v>
      </c>
    </row>
    <row r="97" spans="1:11" x14ac:dyDescent="0.25">
      <c r="A97" s="21"/>
      <c r="B97" s="22"/>
      <c r="C97" s="24"/>
      <c r="D97" s="204"/>
      <c r="E97" s="204"/>
      <c r="F97" s="204"/>
      <c r="G97" s="25"/>
      <c r="H97" s="51"/>
      <c r="I97" s="52"/>
      <c r="J97" s="49"/>
      <c r="K97" s="50"/>
    </row>
    <row r="98" spans="1:11" x14ac:dyDescent="0.25">
      <c r="A98" s="21"/>
      <c r="B98" s="22"/>
      <c r="C98" s="24"/>
      <c r="D98" s="204"/>
      <c r="E98" s="204"/>
      <c r="F98" s="204"/>
      <c r="G98" s="25"/>
      <c r="H98" s="51"/>
      <c r="I98" s="52"/>
      <c r="J98" s="49"/>
      <c r="K98" s="50"/>
    </row>
    <row r="99" spans="1:11" x14ac:dyDescent="0.25">
      <c r="A99" s="21"/>
      <c r="B99" s="22"/>
      <c r="C99" s="24"/>
      <c r="D99" s="204"/>
      <c r="E99" s="204"/>
      <c r="F99" s="204"/>
      <c r="G99" s="25"/>
      <c r="H99" s="51"/>
      <c r="I99" s="52"/>
      <c r="J99" s="49"/>
      <c r="K99" s="50"/>
    </row>
    <row r="100" spans="1:11" x14ac:dyDescent="0.25">
      <c r="A100" s="21"/>
      <c r="B100" s="22"/>
      <c r="C100" s="24"/>
      <c r="D100" s="204"/>
      <c r="E100" s="204"/>
      <c r="F100" s="204"/>
      <c r="G100" s="25"/>
      <c r="H100" s="51"/>
      <c r="I100" s="52"/>
      <c r="J100" s="49"/>
      <c r="K100" s="50"/>
    </row>
    <row r="101" spans="1:11" x14ac:dyDescent="0.25">
      <c r="A101" s="21"/>
      <c r="B101" s="22"/>
      <c r="C101" s="24"/>
      <c r="D101" s="204"/>
      <c r="E101" s="204"/>
      <c r="F101" s="204"/>
      <c r="G101" s="25"/>
      <c r="H101" s="51"/>
      <c r="I101" s="52"/>
      <c r="J101" s="49"/>
      <c r="K101" s="50"/>
    </row>
    <row r="102" spans="1:11" x14ac:dyDescent="0.25">
      <c r="A102" s="21"/>
      <c r="B102" s="22"/>
      <c r="C102" s="24"/>
      <c r="D102" s="204"/>
      <c r="E102" s="204"/>
      <c r="F102" s="204"/>
      <c r="G102" s="25"/>
      <c r="H102" s="51"/>
      <c r="I102" s="52"/>
      <c r="J102" s="49"/>
      <c r="K102" s="50"/>
    </row>
    <row r="103" spans="1:11" x14ac:dyDescent="0.25">
      <c r="A103" s="21"/>
      <c r="B103" s="22"/>
      <c r="C103" s="24"/>
      <c r="D103" s="166"/>
      <c r="E103" s="166"/>
      <c r="F103" s="166"/>
      <c r="G103" s="25"/>
      <c r="H103" s="51"/>
      <c r="I103" s="52"/>
      <c r="J103" s="49"/>
      <c r="K103" s="50"/>
    </row>
    <row r="104" spans="1:11" ht="15.75" thickBot="1" x14ac:dyDescent="0.3">
      <c r="A104" s="57"/>
      <c r="B104" s="58"/>
      <c r="C104" s="85"/>
      <c r="D104" s="60"/>
      <c r="E104" s="60"/>
      <c r="F104" s="60"/>
      <c r="G104" s="62"/>
      <c r="H104" s="63"/>
      <c r="I104" s="64"/>
      <c r="J104" s="190"/>
      <c r="K104" s="65"/>
    </row>
    <row r="105" spans="1:11" ht="6" customHeight="1" thickBot="1" x14ac:dyDescent="0.3">
      <c r="A105" s="66"/>
      <c r="B105" s="67"/>
      <c r="C105" s="86"/>
      <c r="D105" s="69"/>
      <c r="E105" s="69"/>
      <c r="F105" s="69"/>
      <c r="G105" s="188"/>
      <c r="H105" s="191"/>
      <c r="I105" s="178"/>
      <c r="J105" s="177"/>
      <c r="K105" s="187"/>
    </row>
    <row r="106" spans="1:11" x14ac:dyDescent="0.25">
      <c r="A106" s="27" t="s">
        <v>15</v>
      </c>
      <c r="B106" s="29"/>
      <c r="C106" s="30"/>
      <c r="D106" s="28" t="s">
        <v>16</v>
      </c>
      <c r="E106" s="29"/>
      <c r="F106" s="31"/>
      <c r="G106" s="28"/>
      <c r="H106" s="32"/>
      <c r="I106" s="33"/>
      <c r="J106" s="193"/>
      <c r="K106" s="84"/>
    </row>
    <row r="107" spans="1:11" ht="15.75" thickBot="1" x14ac:dyDescent="0.3">
      <c r="A107" s="34"/>
      <c r="B107" s="36"/>
      <c r="C107" s="37"/>
      <c r="D107" s="38"/>
      <c r="E107" s="35"/>
      <c r="F107" s="35"/>
      <c r="G107" s="35"/>
      <c r="H107" s="39"/>
      <c r="I107" s="40"/>
      <c r="J107" s="195"/>
      <c r="K107" s="65"/>
    </row>
    <row r="108" spans="1:11" x14ac:dyDescent="0.25">
      <c r="A108" s="76"/>
      <c r="B108" s="77"/>
      <c r="C108" s="29"/>
      <c r="D108" s="79"/>
      <c r="E108" s="79"/>
      <c r="F108" s="79"/>
      <c r="G108" s="81"/>
      <c r="H108" s="82"/>
      <c r="I108" s="83"/>
      <c r="J108" s="197"/>
      <c r="K108" s="84"/>
    </row>
    <row r="109" spans="1:11" x14ac:dyDescent="0.25">
      <c r="A109" s="21"/>
      <c r="B109" s="22" t="s">
        <v>36</v>
      </c>
      <c r="C109" s="24" t="s">
        <v>49</v>
      </c>
      <c r="D109" s="56"/>
      <c r="E109" s="56"/>
      <c r="F109" s="56"/>
      <c r="G109" s="25"/>
      <c r="H109" s="51"/>
      <c r="I109" s="52"/>
      <c r="J109" s="49"/>
      <c r="K109" s="50"/>
    </row>
    <row r="110" spans="1:11" x14ac:dyDescent="0.25">
      <c r="A110" s="21"/>
      <c r="B110" s="22"/>
      <c r="C110" s="24"/>
      <c r="D110" s="56"/>
      <c r="E110" s="56"/>
      <c r="F110" s="56"/>
      <c r="G110" s="25"/>
      <c r="H110" s="51"/>
      <c r="I110" s="52"/>
      <c r="J110" s="49"/>
      <c r="K110" s="50"/>
    </row>
    <row r="111" spans="1:11" x14ac:dyDescent="0.25">
      <c r="A111" s="21"/>
      <c r="B111" s="22"/>
      <c r="C111" s="24" t="s">
        <v>26</v>
      </c>
      <c r="D111" s="56"/>
      <c r="E111" s="56"/>
      <c r="F111" s="56"/>
      <c r="G111" s="25" t="s">
        <v>23</v>
      </c>
      <c r="H111" s="51">
        <v>0.9</v>
      </c>
      <c r="I111" s="52">
        <v>865.4</v>
      </c>
      <c r="J111" s="49">
        <f>I111*1.3201</f>
        <v>1142.41454</v>
      </c>
      <c r="K111" s="50">
        <f t="shared" ref="K111:K120" si="8">J111*H111</f>
        <v>1028.173086</v>
      </c>
    </row>
    <row r="112" spans="1:11" x14ac:dyDescent="0.25">
      <c r="A112" s="21"/>
      <c r="B112" s="22"/>
      <c r="C112" s="24"/>
      <c r="D112" s="56"/>
      <c r="E112" s="56"/>
      <c r="F112" s="56"/>
      <c r="G112" s="25"/>
      <c r="H112" s="51"/>
      <c r="I112" s="52"/>
      <c r="J112" s="49"/>
      <c r="K112" s="50"/>
    </row>
    <row r="113" spans="1:11" ht="25.5" customHeight="1" x14ac:dyDescent="0.25">
      <c r="A113" s="21"/>
      <c r="B113" s="22"/>
      <c r="C113" s="275" t="s">
        <v>262</v>
      </c>
      <c r="D113" s="276"/>
      <c r="E113" s="276"/>
      <c r="F113" s="277"/>
      <c r="G113" s="25" t="s">
        <v>20</v>
      </c>
      <c r="H113" s="51">
        <v>872.4</v>
      </c>
      <c r="I113" s="52">
        <v>12.87</v>
      </c>
      <c r="J113" s="49">
        <f>I113*1.3201</f>
        <v>16.989687</v>
      </c>
      <c r="K113" s="50">
        <f t="shared" si="8"/>
        <v>14821.8029388</v>
      </c>
    </row>
    <row r="114" spans="1:11" x14ac:dyDescent="0.25">
      <c r="A114" s="21"/>
      <c r="B114" s="22"/>
      <c r="C114" s="24"/>
      <c r="D114" s="56"/>
      <c r="E114" s="56"/>
      <c r="F114" s="56"/>
      <c r="G114" s="25"/>
      <c r="H114" s="51"/>
      <c r="I114" s="52"/>
      <c r="J114" s="49"/>
      <c r="K114" s="50"/>
    </row>
    <row r="115" spans="1:11" x14ac:dyDescent="0.25">
      <c r="A115" s="21"/>
      <c r="B115" s="22"/>
      <c r="C115" s="24"/>
      <c r="D115" s="120"/>
      <c r="E115" s="120"/>
      <c r="F115" s="120"/>
      <c r="G115" s="25"/>
      <c r="H115" s="51"/>
      <c r="I115" s="52"/>
      <c r="J115" s="49"/>
      <c r="K115" s="50"/>
    </row>
    <row r="116" spans="1:11" x14ac:dyDescent="0.25">
      <c r="A116" s="21"/>
      <c r="B116" s="22"/>
      <c r="C116" s="24" t="s">
        <v>27</v>
      </c>
      <c r="D116" s="56"/>
      <c r="E116" s="56"/>
      <c r="F116" s="56"/>
      <c r="G116" s="25" t="s">
        <v>20</v>
      </c>
      <c r="H116" s="51">
        <v>75</v>
      </c>
      <c r="I116" s="52">
        <v>9.67</v>
      </c>
      <c r="J116" s="49">
        <f>I116*1.3201</f>
        <v>12.765367000000001</v>
      </c>
      <c r="K116" s="50">
        <f t="shared" si="8"/>
        <v>957.40252500000008</v>
      </c>
    </row>
    <row r="117" spans="1:11" x14ac:dyDescent="0.25">
      <c r="A117" s="21"/>
      <c r="B117" s="22"/>
      <c r="C117" s="24"/>
      <c r="D117" s="56"/>
      <c r="E117" s="56"/>
      <c r="F117" s="56"/>
      <c r="G117" s="25"/>
      <c r="H117" s="51"/>
      <c r="I117" s="52"/>
      <c r="J117" s="49"/>
      <c r="K117" s="50"/>
    </row>
    <row r="118" spans="1:11" ht="51.75" customHeight="1" x14ac:dyDescent="0.25">
      <c r="A118" s="21"/>
      <c r="B118" s="22"/>
      <c r="C118" s="275" t="s">
        <v>263</v>
      </c>
      <c r="D118" s="276"/>
      <c r="E118" s="276"/>
      <c r="F118" s="277"/>
      <c r="G118" s="25" t="s">
        <v>191</v>
      </c>
      <c r="H118" s="51">
        <v>2</v>
      </c>
      <c r="I118" s="52">
        <v>3150.71</v>
      </c>
      <c r="J118" s="49">
        <f>I118*1.3201</f>
        <v>4159.2522710000003</v>
      </c>
      <c r="K118" s="50">
        <f t="shared" si="8"/>
        <v>8318.5045420000006</v>
      </c>
    </row>
    <row r="119" spans="1:11" x14ac:dyDescent="0.25">
      <c r="A119" s="21"/>
      <c r="B119" s="22"/>
      <c r="C119" s="24"/>
      <c r="D119" s="56"/>
      <c r="E119" s="56"/>
      <c r="F119" s="56"/>
      <c r="G119" s="25"/>
      <c r="H119" s="51"/>
      <c r="I119" s="52"/>
      <c r="J119" s="49"/>
      <c r="K119" s="50"/>
    </row>
    <row r="120" spans="1:11" ht="26.25" customHeight="1" x14ac:dyDescent="0.25">
      <c r="A120" s="21"/>
      <c r="B120" s="22"/>
      <c r="C120" s="275" t="s">
        <v>264</v>
      </c>
      <c r="D120" s="276"/>
      <c r="E120" s="276"/>
      <c r="F120" s="277"/>
      <c r="G120" s="25" t="s">
        <v>191</v>
      </c>
      <c r="H120" s="51">
        <v>2</v>
      </c>
      <c r="I120" s="52">
        <v>1290.53</v>
      </c>
      <c r="J120" s="49">
        <f>I120*1.3201</f>
        <v>1703.628653</v>
      </c>
      <c r="K120" s="50">
        <f t="shared" si="8"/>
        <v>3407.257306</v>
      </c>
    </row>
    <row r="121" spans="1:11" x14ac:dyDescent="0.25">
      <c r="A121" s="21"/>
      <c r="B121" s="22"/>
      <c r="C121" s="24"/>
      <c r="D121" s="56"/>
      <c r="E121" s="56"/>
      <c r="F121" s="56"/>
      <c r="G121" s="25"/>
      <c r="H121" s="51"/>
      <c r="I121" s="52"/>
      <c r="J121" s="49"/>
      <c r="K121" s="50"/>
    </row>
    <row r="122" spans="1:11" x14ac:dyDescent="0.25">
      <c r="A122" s="21"/>
      <c r="B122" s="22"/>
      <c r="C122" s="24"/>
      <c r="D122" s="56"/>
      <c r="E122" s="56"/>
      <c r="F122" s="56"/>
      <c r="G122" s="25"/>
      <c r="H122" s="51"/>
      <c r="I122" s="52"/>
      <c r="J122" s="49"/>
      <c r="K122" s="50"/>
    </row>
    <row r="123" spans="1:11" x14ac:dyDescent="0.25">
      <c r="A123" s="21"/>
      <c r="B123" s="22"/>
      <c r="C123" s="24"/>
      <c r="D123" s="166"/>
      <c r="E123" s="166"/>
      <c r="F123" s="166"/>
      <c r="G123" s="25"/>
      <c r="H123" s="51"/>
      <c r="I123" s="52"/>
      <c r="J123" s="49"/>
      <c r="K123" s="50"/>
    </row>
    <row r="124" spans="1:11" x14ac:dyDescent="0.25">
      <c r="A124" s="21"/>
      <c r="B124" s="22"/>
      <c r="C124" s="24"/>
      <c r="D124" s="166"/>
      <c r="E124" s="166"/>
      <c r="F124" s="166"/>
      <c r="G124" s="25"/>
      <c r="H124" s="51"/>
      <c r="I124" s="52"/>
      <c r="J124" s="49"/>
      <c r="K124" s="50"/>
    </row>
    <row r="125" spans="1:11" x14ac:dyDescent="0.25">
      <c r="A125" s="21"/>
      <c r="B125" s="22"/>
      <c r="C125" s="24"/>
      <c r="D125" s="166"/>
      <c r="E125" s="166"/>
      <c r="F125" s="166"/>
      <c r="G125" s="25"/>
      <c r="H125" s="51"/>
      <c r="I125" s="52"/>
      <c r="J125" s="49"/>
      <c r="K125" s="50"/>
    </row>
    <row r="126" spans="1:11" x14ac:dyDescent="0.25">
      <c r="A126" s="21"/>
      <c r="B126" s="22"/>
      <c r="C126" s="24"/>
      <c r="D126" s="166"/>
      <c r="E126" s="166"/>
      <c r="F126" s="166"/>
      <c r="G126" s="25"/>
      <c r="H126" s="51"/>
      <c r="I126" s="52"/>
      <c r="J126" s="49"/>
      <c r="K126" s="50"/>
    </row>
    <row r="127" spans="1:11" x14ac:dyDescent="0.25">
      <c r="A127" s="21"/>
      <c r="B127" s="22"/>
      <c r="C127" s="24"/>
      <c r="D127" s="166"/>
      <c r="E127" s="166"/>
      <c r="F127" s="166"/>
      <c r="G127" s="25"/>
      <c r="H127" s="51"/>
      <c r="I127" s="52"/>
      <c r="J127" s="49"/>
      <c r="K127" s="50"/>
    </row>
    <row r="128" spans="1:11" x14ac:dyDescent="0.25">
      <c r="A128" s="21"/>
      <c r="B128" s="22"/>
      <c r="C128" s="24"/>
      <c r="D128" s="166"/>
      <c r="E128" s="166"/>
      <c r="F128" s="166"/>
      <c r="G128" s="25"/>
      <c r="H128" s="51"/>
      <c r="I128" s="52"/>
      <c r="J128" s="49"/>
      <c r="K128" s="50"/>
    </row>
    <row r="129" spans="1:11" x14ac:dyDescent="0.25">
      <c r="A129" s="21"/>
      <c r="B129" s="22"/>
      <c r="C129" s="24"/>
      <c r="D129" s="56"/>
      <c r="E129" s="56"/>
      <c r="F129" s="56"/>
      <c r="G129" s="25"/>
      <c r="H129" s="51"/>
      <c r="I129" s="52"/>
      <c r="J129" s="49"/>
      <c r="K129" s="50"/>
    </row>
    <row r="130" spans="1:11" x14ac:dyDescent="0.25">
      <c r="A130" s="21"/>
      <c r="B130" s="22"/>
      <c r="C130" s="24"/>
      <c r="D130" s="56"/>
      <c r="E130" s="56"/>
      <c r="F130" s="56"/>
      <c r="G130" s="25"/>
      <c r="H130" s="51"/>
      <c r="I130" s="52"/>
      <c r="J130" s="49"/>
      <c r="K130" s="50"/>
    </row>
    <row r="131" spans="1:11" x14ac:dyDescent="0.25">
      <c r="A131" s="21"/>
      <c r="B131" s="22"/>
      <c r="C131" s="24"/>
      <c r="D131" s="56"/>
      <c r="E131" s="56"/>
      <c r="F131" s="56"/>
      <c r="G131" s="25"/>
      <c r="H131" s="51"/>
      <c r="I131" s="52"/>
      <c r="J131" s="49"/>
      <c r="K131" s="50"/>
    </row>
    <row r="132" spans="1:11" x14ac:dyDescent="0.25">
      <c r="A132" s="21"/>
      <c r="B132" s="22"/>
      <c r="C132" s="24"/>
      <c r="D132" s="56"/>
      <c r="E132" s="56"/>
      <c r="F132" s="56"/>
      <c r="G132" s="25"/>
      <c r="H132" s="51"/>
      <c r="I132" s="52"/>
      <c r="J132" s="49"/>
      <c r="K132" s="50"/>
    </row>
    <row r="133" spans="1:11" ht="15.75" thickBot="1" x14ac:dyDescent="0.3">
      <c r="A133" s="21"/>
      <c r="B133" s="22"/>
      <c r="C133" s="24"/>
      <c r="D133" s="56"/>
      <c r="E133" s="56"/>
      <c r="F133" s="56"/>
      <c r="G133" s="25"/>
      <c r="H133" s="51"/>
      <c r="I133" s="52"/>
      <c r="J133" s="64"/>
      <c r="K133" s="50"/>
    </row>
    <row r="134" spans="1:11" x14ac:dyDescent="0.25">
      <c r="A134" s="280" t="s">
        <v>193</v>
      </c>
      <c r="B134" s="280"/>
      <c r="C134" s="280"/>
      <c r="D134" s="280"/>
      <c r="E134" s="280"/>
      <c r="F134" s="280"/>
      <c r="G134" s="280"/>
      <c r="H134" s="280"/>
      <c r="I134" s="280"/>
      <c r="J134" s="163"/>
      <c r="K134" s="278">
        <f>SUM(K45:K133)</f>
        <v>69689.061154399998</v>
      </c>
    </row>
    <row r="135" spans="1:11" ht="15.75" thickBot="1" x14ac:dyDescent="0.3">
      <c r="A135" s="281"/>
      <c r="B135" s="281"/>
      <c r="C135" s="281"/>
      <c r="D135" s="281"/>
      <c r="E135" s="281"/>
      <c r="F135" s="281"/>
      <c r="G135" s="281"/>
      <c r="H135" s="281"/>
      <c r="I135" s="281"/>
      <c r="J135" s="164"/>
      <c r="K135" s="279"/>
    </row>
    <row r="136" spans="1:11" ht="6" customHeight="1" thickBot="1" x14ac:dyDescent="0.3">
      <c r="A136" s="66"/>
      <c r="B136" s="67"/>
      <c r="C136" s="86"/>
      <c r="D136" s="69"/>
      <c r="E136" s="69"/>
      <c r="F136" s="69"/>
      <c r="G136" s="70"/>
      <c r="H136" s="71"/>
      <c r="I136" s="72"/>
      <c r="J136" s="72"/>
      <c r="K136" s="73"/>
    </row>
    <row r="137" spans="1:11" x14ac:dyDescent="0.25">
      <c r="A137" s="27" t="s">
        <v>15</v>
      </c>
      <c r="B137" s="29"/>
      <c r="C137" s="30"/>
      <c r="D137" s="28" t="s">
        <v>16</v>
      </c>
      <c r="E137" s="29"/>
      <c r="F137" s="31"/>
      <c r="G137" s="28"/>
      <c r="H137" s="32"/>
      <c r="I137" s="33"/>
      <c r="J137" s="33"/>
      <c r="K137" s="74"/>
    </row>
    <row r="138" spans="1:11" ht="15.75" thickBot="1" x14ac:dyDescent="0.3">
      <c r="A138" s="34"/>
      <c r="B138" s="36"/>
      <c r="C138" s="37"/>
      <c r="D138" s="38"/>
      <c r="E138" s="35"/>
      <c r="F138" s="35"/>
      <c r="G138" s="35"/>
      <c r="H138" s="39"/>
      <c r="I138" s="40"/>
      <c r="J138" s="40"/>
      <c r="K138" s="75"/>
    </row>
    <row r="139" spans="1:11" x14ac:dyDescent="0.25">
      <c r="A139" s="76"/>
      <c r="B139" s="77"/>
      <c r="C139" s="29"/>
      <c r="D139" s="79"/>
      <c r="E139" s="79"/>
      <c r="F139" s="79"/>
      <c r="G139" s="81"/>
      <c r="H139" s="82"/>
      <c r="I139" s="83"/>
      <c r="J139" s="83"/>
      <c r="K139" s="84"/>
    </row>
    <row r="140" spans="1:11" x14ac:dyDescent="0.25">
      <c r="A140" s="118" t="s">
        <v>194</v>
      </c>
      <c r="B140" s="22"/>
      <c r="C140" s="117" t="s">
        <v>64</v>
      </c>
      <c r="D140" s="56"/>
      <c r="E140" s="56"/>
      <c r="F140" s="56"/>
      <c r="G140" s="25"/>
      <c r="H140" s="51"/>
      <c r="I140" s="52"/>
      <c r="J140" s="52"/>
      <c r="K140" s="50"/>
    </row>
    <row r="141" spans="1:11" x14ac:dyDescent="0.25">
      <c r="A141" s="21"/>
      <c r="B141" s="22"/>
      <c r="C141" s="24"/>
      <c r="D141" s="56"/>
      <c r="E141" s="56"/>
      <c r="F141" s="56"/>
      <c r="G141" s="25"/>
      <c r="H141" s="51"/>
      <c r="I141" s="52"/>
      <c r="J141" s="52"/>
      <c r="K141" s="50"/>
    </row>
    <row r="142" spans="1:11" x14ac:dyDescent="0.25">
      <c r="A142" s="21"/>
      <c r="B142" s="22" t="s">
        <v>195</v>
      </c>
      <c r="C142" s="24" t="s">
        <v>13</v>
      </c>
      <c r="D142" s="56"/>
      <c r="E142" s="56"/>
      <c r="F142" s="56"/>
      <c r="G142" s="25"/>
      <c r="H142" s="51"/>
      <c r="I142" s="52"/>
      <c r="J142" s="52"/>
      <c r="K142" s="50"/>
    </row>
    <row r="143" spans="1:11" x14ac:dyDescent="0.25">
      <c r="A143" s="21"/>
      <c r="B143" s="22"/>
      <c r="C143" s="24"/>
      <c r="D143" s="56"/>
      <c r="E143" s="56"/>
      <c r="F143" s="56"/>
      <c r="G143" s="25"/>
      <c r="H143" s="51"/>
      <c r="I143" s="52"/>
      <c r="J143" s="52"/>
      <c r="K143" s="50"/>
    </row>
    <row r="144" spans="1:11" x14ac:dyDescent="0.25">
      <c r="A144" s="21"/>
      <c r="B144" s="22"/>
      <c r="C144" s="24" t="s">
        <v>151</v>
      </c>
      <c r="D144" s="56"/>
      <c r="E144" s="56"/>
      <c r="F144" s="56"/>
      <c r="G144" s="25" t="s">
        <v>20</v>
      </c>
      <c r="H144" s="51">
        <v>150</v>
      </c>
      <c r="I144" s="52">
        <v>0.98</v>
      </c>
      <c r="J144" s="52">
        <f>I144*1.3201</f>
        <v>1.293698</v>
      </c>
      <c r="K144" s="50">
        <f>J144*H144</f>
        <v>194.0547</v>
      </c>
    </row>
    <row r="145" spans="1:11" x14ac:dyDescent="0.25">
      <c r="A145" s="21"/>
      <c r="B145" s="22"/>
      <c r="C145" s="24"/>
      <c r="D145" s="56"/>
      <c r="E145" s="56"/>
      <c r="F145" s="56"/>
      <c r="G145" s="25"/>
      <c r="H145" s="51"/>
      <c r="I145" s="52"/>
      <c r="J145" s="52"/>
      <c r="K145" s="50"/>
    </row>
    <row r="146" spans="1:11" x14ac:dyDescent="0.25">
      <c r="A146" s="21"/>
      <c r="B146" s="22"/>
      <c r="C146" s="24" t="s">
        <v>152</v>
      </c>
      <c r="D146" s="56"/>
      <c r="E146" s="56"/>
      <c r="F146" s="56"/>
      <c r="G146" s="25" t="s">
        <v>20</v>
      </c>
      <c r="H146" s="51">
        <v>15</v>
      </c>
      <c r="I146" s="52">
        <v>3.42</v>
      </c>
      <c r="J146" s="52">
        <f>I146*1.3201</f>
        <v>4.514742</v>
      </c>
      <c r="K146" s="50">
        <f t="shared" ref="K146:K202" si="9">J146*H146</f>
        <v>67.721130000000002</v>
      </c>
    </row>
    <row r="147" spans="1:11" x14ac:dyDescent="0.25">
      <c r="A147" s="21"/>
      <c r="B147" s="22"/>
      <c r="C147" s="24"/>
      <c r="D147" s="56"/>
      <c r="E147" s="56"/>
      <c r="F147" s="56"/>
      <c r="G147" s="25"/>
      <c r="H147" s="51"/>
      <c r="I147" s="52"/>
      <c r="J147" s="52"/>
      <c r="K147" s="50"/>
    </row>
    <row r="148" spans="1:11" x14ac:dyDescent="0.25">
      <c r="A148" s="21"/>
      <c r="B148" s="22" t="s">
        <v>196</v>
      </c>
      <c r="C148" s="24" t="s">
        <v>14</v>
      </c>
      <c r="D148" s="56"/>
      <c r="E148" s="56"/>
      <c r="F148" s="56"/>
      <c r="G148" s="25"/>
      <c r="H148" s="51"/>
      <c r="I148" s="52"/>
      <c r="J148" s="52"/>
      <c r="K148" s="50"/>
    </row>
    <row r="149" spans="1:11" x14ac:dyDescent="0.25">
      <c r="A149" s="21"/>
      <c r="B149" s="22"/>
      <c r="C149" s="24"/>
      <c r="D149" s="56"/>
      <c r="E149" s="56"/>
      <c r="F149" s="56"/>
      <c r="G149" s="25"/>
      <c r="H149" s="51"/>
      <c r="I149" s="52"/>
      <c r="J149" s="52"/>
      <c r="K149" s="50"/>
    </row>
    <row r="150" spans="1:11" x14ac:dyDescent="0.25">
      <c r="A150" s="21"/>
      <c r="B150" s="22"/>
      <c r="C150" s="24" t="s">
        <v>65</v>
      </c>
      <c r="D150" s="56"/>
      <c r="E150" s="56"/>
      <c r="F150" s="56"/>
      <c r="G150" s="25" t="s">
        <v>23</v>
      </c>
      <c r="H150" s="51">
        <v>25</v>
      </c>
      <c r="I150" s="52">
        <v>4.95</v>
      </c>
      <c r="J150" s="52">
        <f>I150*1.3201</f>
        <v>6.5344950000000006</v>
      </c>
      <c r="K150" s="50">
        <f t="shared" si="9"/>
        <v>163.36237500000001</v>
      </c>
    </row>
    <row r="151" spans="1:11" x14ac:dyDescent="0.25">
      <c r="A151" s="21"/>
      <c r="B151" s="22"/>
      <c r="C151" s="24"/>
      <c r="D151" s="56"/>
      <c r="E151" s="56"/>
      <c r="F151" s="56"/>
      <c r="G151" s="25"/>
      <c r="H151" s="51"/>
      <c r="I151" s="52"/>
      <c r="J151" s="52"/>
      <c r="K151" s="50"/>
    </row>
    <row r="152" spans="1:11" x14ac:dyDescent="0.25">
      <c r="A152" s="21"/>
      <c r="B152" s="22"/>
      <c r="C152" s="24" t="s">
        <v>66</v>
      </c>
      <c r="D152" s="56"/>
      <c r="E152" s="56"/>
      <c r="F152" s="56"/>
      <c r="G152" s="25" t="s">
        <v>23</v>
      </c>
      <c r="H152" s="51">
        <v>7.65</v>
      </c>
      <c r="I152" s="52">
        <v>48.57</v>
      </c>
      <c r="J152" s="52">
        <f>I152*1.3201</f>
        <v>64.117257000000009</v>
      </c>
      <c r="K152" s="50">
        <f t="shared" si="9"/>
        <v>490.49701605000007</v>
      </c>
    </row>
    <row r="153" spans="1:11" x14ac:dyDescent="0.25">
      <c r="A153" s="21"/>
      <c r="B153" s="22"/>
      <c r="C153" s="24" t="s">
        <v>31</v>
      </c>
      <c r="D153" s="56"/>
      <c r="E153" s="56"/>
      <c r="F153" s="56"/>
      <c r="G153" s="25"/>
      <c r="H153" s="51"/>
      <c r="I153" s="52"/>
      <c r="J153" s="52"/>
      <c r="K153" s="50"/>
    </row>
    <row r="154" spans="1:11" x14ac:dyDescent="0.25">
      <c r="A154" s="21"/>
      <c r="B154" s="22"/>
      <c r="C154" s="24"/>
      <c r="D154" s="56"/>
      <c r="E154" s="56"/>
      <c r="F154" s="56"/>
      <c r="G154" s="25"/>
      <c r="H154" s="51"/>
      <c r="I154" s="52"/>
      <c r="J154" s="52"/>
      <c r="K154" s="50"/>
    </row>
    <row r="155" spans="1:11" x14ac:dyDescent="0.25">
      <c r="A155" s="21"/>
      <c r="B155" s="22"/>
      <c r="C155" s="296" t="s">
        <v>149</v>
      </c>
      <c r="D155" s="294"/>
      <c r="E155" s="294"/>
      <c r="F155" s="295"/>
      <c r="G155" s="25" t="s">
        <v>23</v>
      </c>
      <c r="H155" s="51">
        <v>35</v>
      </c>
      <c r="I155" s="52">
        <v>1.62</v>
      </c>
      <c r="J155" s="52">
        <f>I155*1.3201</f>
        <v>2.1385620000000003</v>
      </c>
      <c r="K155" s="50">
        <f t="shared" si="9"/>
        <v>74.849670000000003</v>
      </c>
    </row>
    <row r="156" spans="1:11" x14ac:dyDescent="0.25">
      <c r="A156" s="21"/>
      <c r="B156" s="22"/>
      <c r="C156" s="24"/>
      <c r="D156" s="56"/>
      <c r="E156" s="56"/>
      <c r="F156" s="56"/>
      <c r="G156" s="25"/>
      <c r="H156" s="51"/>
      <c r="I156" s="52"/>
      <c r="J156" s="52"/>
      <c r="K156" s="50"/>
    </row>
    <row r="157" spans="1:11" ht="25.5" customHeight="1" x14ac:dyDescent="0.25">
      <c r="A157" s="21"/>
      <c r="B157" s="22"/>
      <c r="C157" s="275" t="s">
        <v>269</v>
      </c>
      <c r="D157" s="276"/>
      <c r="E157" s="276"/>
      <c r="F157" s="277"/>
      <c r="G157" s="25" t="s">
        <v>150</v>
      </c>
      <c r="H157" s="51">
        <v>175</v>
      </c>
      <c r="I157" s="52">
        <v>1.17</v>
      </c>
      <c r="J157" s="52">
        <f>I157*1.3201</f>
        <v>1.5445169999999999</v>
      </c>
      <c r="K157" s="50">
        <f t="shared" si="9"/>
        <v>270.29047499999996</v>
      </c>
    </row>
    <row r="158" spans="1:11" x14ac:dyDescent="0.25">
      <c r="A158" s="21"/>
      <c r="B158" s="22"/>
      <c r="C158" s="24"/>
      <c r="D158" s="56"/>
      <c r="E158" s="56"/>
      <c r="F158" s="56"/>
      <c r="G158" s="25"/>
      <c r="H158" s="51"/>
      <c r="I158" s="52"/>
      <c r="J158" s="52"/>
      <c r="K158" s="50"/>
    </row>
    <row r="159" spans="1:11" x14ac:dyDescent="0.25">
      <c r="A159" s="21"/>
      <c r="B159" s="22"/>
      <c r="C159" s="24" t="s">
        <v>46</v>
      </c>
      <c r="D159" s="56"/>
      <c r="E159" s="56"/>
      <c r="F159" s="56"/>
      <c r="G159" s="25" t="s">
        <v>23</v>
      </c>
      <c r="H159" s="51">
        <v>4.75</v>
      </c>
      <c r="I159" s="52">
        <v>14.86</v>
      </c>
      <c r="J159" s="52">
        <f>I159*1.3201</f>
        <v>19.616686000000001</v>
      </c>
      <c r="K159" s="50">
        <f t="shared" si="9"/>
        <v>93.179258500000003</v>
      </c>
    </row>
    <row r="160" spans="1:11" x14ac:dyDescent="0.25">
      <c r="A160" s="21"/>
      <c r="B160" s="22"/>
      <c r="C160" s="24" t="s">
        <v>50</v>
      </c>
      <c r="D160" s="56"/>
      <c r="E160" s="56"/>
      <c r="F160" s="56"/>
      <c r="G160" s="25"/>
      <c r="H160" s="51"/>
      <c r="I160" s="52"/>
      <c r="J160" s="52"/>
      <c r="K160" s="50"/>
    </row>
    <row r="161" spans="1:11" x14ac:dyDescent="0.25">
      <c r="A161" s="21"/>
      <c r="B161" s="22"/>
      <c r="C161" s="24"/>
      <c r="D161" s="56"/>
      <c r="E161" s="56"/>
      <c r="F161" s="56"/>
      <c r="G161" s="25"/>
      <c r="H161" s="51"/>
      <c r="I161" s="52"/>
      <c r="J161" s="52"/>
      <c r="K161" s="50"/>
    </row>
    <row r="162" spans="1:11" x14ac:dyDescent="0.25">
      <c r="A162" s="21"/>
      <c r="B162" s="22" t="s">
        <v>197</v>
      </c>
      <c r="C162" s="24" t="s">
        <v>33</v>
      </c>
      <c r="D162" s="56"/>
      <c r="E162" s="56"/>
      <c r="F162" s="56"/>
      <c r="G162" s="25"/>
      <c r="H162" s="51"/>
      <c r="I162" s="52"/>
      <c r="J162" s="52"/>
      <c r="K162" s="50"/>
    </row>
    <row r="163" spans="1:11" x14ac:dyDescent="0.25">
      <c r="A163" s="21"/>
      <c r="B163" s="22"/>
      <c r="C163" s="24"/>
      <c r="D163" s="56"/>
      <c r="E163" s="56"/>
      <c r="F163" s="56"/>
      <c r="G163" s="25"/>
      <c r="H163" s="51"/>
      <c r="I163" s="52"/>
      <c r="J163" s="52"/>
      <c r="K163" s="50"/>
    </row>
    <row r="164" spans="1:11" x14ac:dyDescent="0.25">
      <c r="A164" s="21"/>
      <c r="B164" s="22"/>
      <c r="C164" s="24" t="s">
        <v>271</v>
      </c>
      <c r="D164" s="56"/>
      <c r="E164" s="56"/>
      <c r="F164" s="56"/>
      <c r="G164" s="25" t="s">
        <v>20</v>
      </c>
      <c r="H164" s="51">
        <v>18</v>
      </c>
      <c r="I164" s="52">
        <v>76.91</v>
      </c>
      <c r="J164" s="52">
        <f>I164*1.3201</f>
        <v>101.528891</v>
      </c>
      <c r="K164" s="50">
        <f t="shared" si="9"/>
        <v>1827.5200380000001</v>
      </c>
    </row>
    <row r="165" spans="1:11" x14ac:dyDescent="0.25">
      <c r="A165" s="21"/>
      <c r="B165" s="22"/>
      <c r="C165" s="24"/>
      <c r="D165" s="56"/>
      <c r="E165" s="56"/>
      <c r="F165" s="56"/>
      <c r="G165" s="25"/>
      <c r="H165" s="51"/>
      <c r="I165" s="52"/>
      <c r="J165" s="52"/>
      <c r="K165" s="50"/>
    </row>
    <row r="166" spans="1:11" x14ac:dyDescent="0.25">
      <c r="A166" s="21"/>
      <c r="B166" s="22"/>
      <c r="C166" s="24" t="s">
        <v>51</v>
      </c>
      <c r="D166" s="56"/>
      <c r="E166" s="56"/>
      <c r="F166" s="56"/>
      <c r="G166" s="25" t="s">
        <v>23</v>
      </c>
      <c r="H166" s="51">
        <v>6</v>
      </c>
      <c r="I166" s="52">
        <v>239.27</v>
      </c>
      <c r="J166" s="52">
        <f>I166*1.3201</f>
        <v>315.86032700000004</v>
      </c>
      <c r="K166" s="50">
        <f t="shared" si="9"/>
        <v>1895.1619620000001</v>
      </c>
    </row>
    <row r="167" spans="1:11" x14ac:dyDescent="0.25">
      <c r="A167" s="21"/>
      <c r="B167" s="22"/>
      <c r="C167" s="24"/>
      <c r="D167" s="56"/>
      <c r="E167" s="56"/>
      <c r="F167" s="56"/>
      <c r="G167" s="25"/>
      <c r="H167" s="51"/>
      <c r="I167" s="52"/>
      <c r="J167" s="52"/>
      <c r="K167" s="50"/>
    </row>
    <row r="168" spans="1:11" x14ac:dyDescent="0.25">
      <c r="A168" s="21"/>
      <c r="B168" s="22"/>
      <c r="C168" s="24" t="s">
        <v>47</v>
      </c>
      <c r="D168" s="56"/>
      <c r="E168" s="56"/>
      <c r="F168" s="56"/>
      <c r="G168" s="25" t="s">
        <v>23</v>
      </c>
      <c r="H168" s="51">
        <v>6</v>
      </c>
      <c r="I168" s="52">
        <v>83.99</v>
      </c>
      <c r="J168" s="52">
        <f>I168*1.3201</f>
        <v>110.87519899999999</v>
      </c>
      <c r="K168" s="50">
        <f t="shared" si="9"/>
        <v>665.25119399999994</v>
      </c>
    </row>
    <row r="169" spans="1:11" ht="15.75" thickBot="1" x14ac:dyDescent="0.3">
      <c r="A169" s="57"/>
      <c r="B169" s="58"/>
      <c r="C169" s="85"/>
      <c r="D169" s="60"/>
      <c r="E169" s="60"/>
      <c r="F169" s="60"/>
      <c r="G169" s="62"/>
      <c r="H169" s="63"/>
      <c r="I169" s="64"/>
      <c r="J169" s="64"/>
      <c r="K169" s="65"/>
    </row>
    <row r="170" spans="1:11" ht="6" customHeight="1" thickBot="1" x14ac:dyDescent="0.3">
      <c r="A170" s="66"/>
      <c r="B170" s="67"/>
      <c r="C170" s="86"/>
      <c r="D170" s="69"/>
      <c r="E170" s="69"/>
      <c r="F170" s="69"/>
      <c r="G170" s="70"/>
      <c r="H170" s="189"/>
      <c r="I170" s="178"/>
      <c r="J170" s="178"/>
      <c r="K170" s="187"/>
    </row>
    <row r="171" spans="1:11" x14ac:dyDescent="0.25">
      <c r="A171" s="27" t="s">
        <v>15</v>
      </c>
      <c r="B171" s="29"/>
      <c r="C171" s="30"/>
      <c r="D171" s="28" t="s">
        <v>16</v>
      </c>
      <c r="E171" s="29"/>
      <c r="F171" s="31"/>
      <c r="G171" s="28"/>
      <c r="H171" s="32"/>
      <c r="I171" s="33"/>
      <c r="J171" s="180"/>
      <c r="K171" s="84"/>
    </row>
    <row r="172" spans="1:11" ht="15.75" thickBot="1" x14ac:dyDescent="0.3">
      <c r="A172" s="34"/>
      <c r="B172" s="36"/>
      <c r="C172" s="37"/>
      <c r="D172" s="38"/>
      <c r="E172" s="35"/>
      <c r="F172" s="35"/>
      <c r="G172" s="35"/>
      <c r="H172" s="39"/>
      <c r="I172" s="40"/>
      <c r="J172" s="179"/>
      <c r="K172" s="65"/>
    </row>
    <row r="173" spans="1:11" x14ac:dyDescent="0.25">
      <c r="A173" s="76"/>
      <c r="B173" s="77"/>
      <c r="C173" s="29"/>
      <c r="D173" s="79"/>
      <c r="E173" s="79"/>
      <c r="F173" s="79"/>
      <c r="G173" s="81"/>
      <c r="H173" s="82"/>
      <c r="I173" s="83"/>
      <c r="J173" s="83"/>
      <c r="K173" s="84"/>
    </row>
    <row r="174" spans="1:11" x14ac:dyDescent="0.25">
      <c r="A174" s="21"/>
      <c r="B174" s="22"/>
      <c r="C174" s="24" t="s">
        <v>272</v>
      </c>
      <c r="D174" s="56"/>
      <c r="E174" s="56"/>
      <c r="F174" s="56"/>
      <c r="G174" s="25" t="s">
        <v>24</v>
      </c>
      <c r="H174" s="51">
        <v>186</v>
      </c>
      <c r="I174" s="52">
        <v>17.8</v>
      </c>
      <c r="J174" s="52">
        <f>I174*1.3201</f>
        <v>23.497780000000002</v>
      </c>
      <c r="K174" s="50">
        <f t="shared" si="9"/>
        <v>4370.5870800000002</v>
      </c>
    </row>
    <row r="175" spans="1:11" x14ac:dyDescent="0.25">
      <c r="A175" s="21"/>
      <c r="B175" s="22"/>
      <c r="C175" s="24"/>
      <c r="D175" s="56"/>
      <c r="E175" s="56"/>
      <c r="F175" s="56"/>
      <c r="G175" s="25"/>
      <c r="H175" s="51"/>
      <c r="I175" s="52"/>
      <c r="J175" s="52"/>
      <c r="K175" s="50"/>
    </row>
    <row r="176" spans="1:11" x14ac:dyDescent="0.25">
      <c r="A176" s="21"/>
      <c r="B176" s="22" t="s">
        <v>198</v>
      </c>
      <c r="C176" s="24" t="s">
        <v>67</v>
      </c>
      <c r="D176" s="56"/>
      <c r="E176" s="56"/>
      <c r="F176" s="56"/>
      <c r="G176" s="25"/>
      <c r="H176" s="51"/>
      <c r="I176" s="52"/>
      <c r="J176" s="52"/>
      <c r="K176" s="50"/>
    </row>
    <row r="177" spans="1:11" x14ac:dyDescent="0.25">
      <c r="A177" s="21"/>
      <c r="B177" s="22"/>
      <c r="C177" s="24"/>
      <c r="D177" s="56"/>
      <c r="E177" s="56"/>
      <c r="F177" s="56"/>
      <c r="G177" s="25"/>
      <c r="H177" s="51"/>
      <c r="I177" s="52"/>
      <c r="J177" s="52"/>
      <c r="K177" s="50"/>
    </row>
    <row r="178" spans="1:11" x14ac:dyDescent="0.25">
      <c r="A178" s="21"/>
      <c r="B178" s="22"/>
      <c r="C178" s="24" t="s">
        <v>52</v>
      </c>
      <c r="D178" s="56"/>
      <c r="E178" s="56"/>
      <c r="F178" s="56"/>
      <c r="G178" s="25" t="s">
        <v>191</v>
      </c>
      <c r="H178" s="51">
        <v>2</v>
      </c>
      <c r="I178" s="52">
        <v>514.15</v>
      </c>
      <c r="J178" s="52">
        <f>I178*1.3201</f>
        <v>678.72941500000002</v>
      </c>
      <c r="K178" s="50">
        <f t="shared" si="9"/>
        <v>1357.45883</v>
      </c>
    </row>
    <row r="179" spans="1:11" x14ac:dyDescent="0.25">
      <c r="A179" s="21"/>
      <c r="B179" s="22"/>
      <c r="C179" s="24"/>
      <c r="D179" s="56"/>
      <c r="E179" s="56"/>
      <c r="F179" s="56"/>
      <c r="G179" s="25"/>
      <c r="H179" s="51"/>
      <c r="I179" s="52"/>
      <c r="J179" s="52"/>
      <c r="K179" s="50"/>
    </row>
    <row r="180" spans="1:11" x14ac:dyDescent="0.25">
      <c r="A180" s="21"/>
      <c r="B180" s="22" t="s">
        <v>199</v>
      </c>
      <c r="C180" s="24" t="s">
        <v>53</v>
      </c>
      <c r="D180" s="56"/>
      <c r="E180" s="56"/>
      <c r="F180" s="56"/>
      <c r="G180" s="25"/>
      <c r="H180" s="51"/>
      <c r="I180" s="52"/>
      <c r="J180" s="52"/>
      <c r="K180" s="50"/>
    </row>
    <row r="181" spans="1:11" x14ac:dyDescent="0.25">
      <c r="A181" s="21"/>
      <c r="B181" s="22"/>
      <c r="C181" s="24"/>
      <c r="D181" s="56"/>
      <c r="E181" s="56"/>
      <c r="F181" s="56"/>
      <c r="G181" s="25"/>
      <c r="H181" s="51"/>
      <c r="I181" s="52"/>
      <c r="J181" s="52"/>
      <c r="K181" s="50"/>
    </row>
    <row r="182" spans="1:11" x14ac:dyDescent="0.25">
      <c r="A182" s="21"/>
      <c r="B182" s="22"/>
      <c r="C182" s="24" t="s">
        <v>48</v>
      </c>
      <c r="D182" s="56"/>
      <c r="E182" s="56"/>
      <c r="F182" s="56"/>
      <c r="G182" s="25" t="s">
        <v>24</v>
      </c>
      <c r="H182" s="51">
        <v>528</v>
      </c>
      <c r="I182" s="52">
        <v>1.28</v>
      </c>
      <c r="J182" s="52">
        <f>I182*1.3201</f>
        <v>1.6897280000000001</v>
      </c>
      <c r="K182" s="50">
        <f t="shared" si="9"/>
        <v>892.1763840000001</v>
      </c>
    </row>
    <row r="183" spans="1:11" x14ac:dyDescent="0.25">
      <c r="A183" s="21"/>
      <c r="B183" s="22"/>
      <c r="C183" s="24"/>
      <c r="D183" s="56"/>
      <c r="E183" s="56"/>
      <c r="F183" s="56"/>
      <c r="G183" s="25"/>
      <c r="H183" s="51"/>
      <c r="I183" s="52"/>
      <c r="J183" s="52"/>
      <c r="K183" s="50"/>
    </row>
    <row r="184" spans="1:11" x14ac:dyDescent="0.25">
      <c r="A184" s="21"/>
      <c r="B184" s="22"/>
      <c r="C184" s="24" t="s">
        <v>68</v>
      </c>
      <c r="D184" s="56"/>
      <c r="E184" s="56"/>
      <c r="F184" s="56"/>
      <c r="G184" s="25" t="s">
        <v>191</v>
      </c>
      <c r="H184" s="51">
        <v>1</v>
      </c>
      <c r="I184" s="52">
        <v>350</v>
      </c>
      <c r="J184" s="52">
        <f>I184*1.3201</f>
        <v>462.03500000000003</v>
      </c>
      <c r="K184" s="50">
        <f t="shared" si="9"/>
        <v>462.03500000000003</v>
      </c>
    </row>
    <row r="185" spans="1:11" x14ac:dyDescent="0.25">
      <c r="A185" s="21"/>
      <c r="B185" s="22"/>
      <c r="C185" s="24"/>
      <c r="D185" s="56"/>
      <c r="E185" s="56"/>
      <c r="F185" s="56"/>
      <c r="G185" s="25"/>
      <c r="H185" s="51"/>
      <c r="I185" s="52"/>
      <c r="J185" s="52"/>
      <c r="K185" s="50"/>
    </row>
    <row r="186" spans="1:11" x14ac:dyDescent="0.25">
      <c r="A186" s="21"/>
      <c r="B186" s="22"/>
      <c r="C186" s="24" t="s">
        <v>54</v>
      </c>
      <c r="D186" s="56"/>
      <c r="E186" s="56"/>
      <c r="F186" s="56"/>
      <c r="G186" s="25" t="s">
        <v>191</v>
      </c>
      <c r="H186" s="51">
        <v>1</v>
      </c>
      <c r="I186" s="52">
        <v>150</v>
      </c>
      <c r="J186" s="52">
        <f>I186*1.3201</f>
        <v>198.01500000000001</v>
      </c>
      <c r="K186" s="50">
        <f t="shared" si="9"/>
        <v>198.01500000000001</v>
      </c>
    </row>
    <row r="187" spans="1:11" x14ac:dyDescent="0.25">
      <c r="A187" s="21"/>
      <c r="B187" s="22"/>
      <c r="C187" s="24"/>
      <c r="D187" s="56"/>
      <c r="E187" s="56"/>
      <c r="F187" s="56"/>
      <c r="G187" s="25"/>
      <c r="H187" s="51"/>
      <c r="I187" s="52"/>
      <c r="J187" s="52"/>
      <c r="K187" s="50"/>
    </row>
    <row r="188" spans="1:11" x14ac:dyDescent="0.25">
      <c r="A188" s="21"/>
      <c r="B188" s="22" t="s">
        <v>200</v>
      </c>
      <c r="C188" s="24" t="s">
        <v>55</v>
      </c>
      <c r="D188" s="56"/>
      <c r="E188" s="56"/>
      <c r="F188" s="56"/>
      <c r="G188" s="25"/>
      <c r="H188" s="51"/>
      <c r="I188" s="52"/>
      <c r="J188" s="52"/>
      <c r="K188" s="50"/>
    </row>
    <row r="189" spans="1:11" x14ac:dyDescent="0.25">
      <c r="A189" s="21"/>
      <c r="B189" s="22"/>
      <c r="C189" s="24"/>
      <c r="D189" s="56"/>
      <c r="E189" s="56"/>
      <c r="F189" s="56"/>
      <c r="G189" s="25"/>
      <c r="H189" s="51"/>
      <c r="I189" s="52"/>
      <c r="J189" s="52"/>
      <c r="K189" s="50"/>
    </row>
    <row r="190" spans="1:11" x14ac:dyDescent="0.25">
      <c r="A190" s="21"/>
      <c r="B190" s="22"/>
      <c r="C190" s="24" t="s">
        <v>160</v>
      </c>
      <c r="D190" s="56"/>
      <c r="E190" s="56"/>
      <c r="F190" s="56"/>
      <c r="G190" s="25" t="s">
        <v>191</v>
      </c>
      <c r="H190" s="51">
        <v>1</v>
      </c>
      <c r="I190" s="52">
        <v>370</v>
      </c>
      <c r="J190" s="52">
        <f>I190*1.3201</f>
        <v>488.43700000000001</v>
      </c>
      <c r="K190" s="50">
        <f t="shared" si="9"/>
        <v>488.43700000000001</v>
      </c>
    </row>
    <row r="191" spans="1:11" x14ac:dyDescent="0.25">
      <c r="A191" s="21"/>
      <c r="B191" s="22"/>
      <c r="C191" s="24"/>
      <c r="D191" s="56"/>
      <c r="E191" s="56"/>
      <c r="F191" s="56"/>
      <c r="G191" s="25"/>
      <c r="H191" s="51"/>
      <c r="I191" s="52"/>
      <c r="J191" s="52"/>
      <c r="K191" s="50"/>
    </row>
    <row r="192" spans="1:11" x14ac:dyDescent="0.25">
      <c r="A192" s="21"/>
      <c r="B192" s="22" t="s">
        <v>201</v>
      </c>
      <c r="C192" s="24" t="s">
        <v>49</v>
      </c>
      <c r="D192" s="56"/>
      <c r="E192" s="56"/>
      <c r="F192" s="56"/>
      <c r="G192" s="25"/>
      <c r="H192" s="51"/>
      <c r="I192" s="52"/>
      <c r="J192" s="52"/>
      <c r="K192" s="50"/>
    </row>
    <row r="193" spans="1:11" x14ac:dyDescent="0.25">
      <c r="A193" s="21"/>
      <c r="B193" s="22"/>
      <c r="C193" s="24"/>
      <c r="D193" s="56"/>
      <c r="E193" s="56"/>
      <c r="F193" s="56"/>
      <c r="G193" s="25"/>
      <c r="H193" s="51"/>
      <c r="I193" s="52"/>
      <c r="J193" s="52"/>
      <c r="K193" s="50"/>
    </row>
    <row r="194" spans="1:11" ht="24" customHeight="1" x14ac:dyDescent="0.25">
      <c r="A194" s="21"/>
      <c r="B194" s="22"/>
      <c r="C194" s="275" t="s">
        <v>273</v>
      </c>
      <c r="D194" s="276"/>
      <c r="E194" s="276"/>
      <c r="F194" s="277"/>
      <c r="G194" s="25" t="s">
        <v>20</v>
      </c>
      <c r="H194" s="51">
        <v>26</v>
      </c>
      <c r="I194" s="52">
        <v>45.1</v>
      </c>
      <c r="J194" s="52">
        <f>I194*1.3201</f>
        <v>59.536510000000007</v>
      </c>
      <c r="K194" s="50">
        <f t="shared" si="9"/>
        <v>1547.9492600000001</v>
      </c>
    </row>
    <row r="195" spans="1:11" x14ac:dyDescent="0.25">
      <c r="A195" s="21"/>
      <c r="B195" s="22"/>
      <c r="C195" s="24"/>
      <c r="D195" s="56"/>
      <c r="E195" s="56"/>
      <c r="F195" s="56"/>
      <c r="G195" s="25"/>
      <c r="H195" s="51"/>
      <c r="I195" s="52"/>
      <c r="J195" s="52"/>
      <c r="K195" s="50"/>
    </row>
    <row r="196" spans="1:11" x14ac:dyDescent="0.25">
      <c r="A196" s="21"/>
      <c r="B196" s="22"/>
      <c r="C196" s="24" t="s">
        <v>153</v>
      </c>
      <c r="D196" s="56"/>
      <c r="E196" s="56"/>
      <c r="F196" s="56"/>
      <c r="G196" s="25" t="s">
        <v>20</v>
      </c>
      <c r="H196" s="51">
        <v>8</v>
      </c>
      <c r="I196" s="52">
        <v>54.76</v>
      </c>
      <c r="J196" s="52">
        <f>I196*1.3201</f>
        <v>72.288675999999995</v>
      </c>
      <c r="K196" s="50">
        <f t="shared" si="9"/>
        <v>578.30940799999996</v>
      </c>
    </row>
    <row r="197" spans="1:11" x14ac:dyDescent="0.25">
      <c r="A197" s="21"/>
      <c r="B197" s="22"/>
      <c r="C197" s="24"/>
      <c r="D197" s="56"/>
      <c r="E197" s="56"/>
      <c r="F197" s="56"/>
      <c r="G197" s="25"/>
      <c r="H197" s="51"/>
      <c r="I197" s="52"/>
      <c r="J197" s="52"/>
      <c r="K197" s="50"/>
    </row>
    <row r="198" spans="1:11" x14ac:dyDescent="0.25">
      <c r="A198" s="21"/>
      <c r="B198" s="22"/>
      <c r="C198" s="24" t="s">
        <v>154</v>
      </c>
      <c r="D198" s="56"/>
      <c r="E198" s="56"/>
      <c r="F198" s="56"/>
      <c r="G198" s="25" t="s">
        <v>20</v>
      </c>
      <c r="H198" s="51">
        <v>21.6</v>
      </c>
      <c r="I198" s="52">
        <v>29.96</v>
      </c>
      <c r="J198" s="52">
        <f>I198*1.3201</f>
        <v>39.550196</v>
      </c>
      <c r="K198" s="50">
        <f t="shared" si="9"/>
        <v>854.28423359999999</v>
      </c>
    </row>
    <row r="199" spans="1:11" x14ac:dyDescent="0.25">
      <c r="A199" s="21"/>
      <c r="B199" s="22"/>
      <c r="C199" s="24"/>
      <c r="D199" s="56"/>
      <c r="E199" s="56"/>
      <c r="F199" s="56"/>
      <c r="G199" s="25"/>
      <c r="H199" s="51"/>
      <c r="I199" s="52"/>
      <c r="J199" s="52"/>
      <c r="K199" s="50"/>
    </row>
    <row r="200" spans="1:11" x14ac:dyDescent="0.25">
      <c r="A200" s="21"/>
      <c r="B200" s="22"/>
      <c r="C200" s="24" t="s">
        <v>192</v>
      </c>
      <c r="D200" s="56"/>
      <c r="E200" s="56"/>
      <c r="F200" s="56"/>
      <c r="G200" s="25" t="s">
        <v>21</v>
      </c>
      <c r="H200" s="51">
        <v>18</v>
      </c>
      <c r="I200" s="52">
        <v>11.68</v>
      </c>
      <c r="J200" s="52">
        <f>I200*1.3201</f>
        <v>15.418768</v>
      </c>
      <c r="K200" s="50">
        <f t="shared" si="9"/>
        <v>277.537824</v>
      </c>
    </row>
    <row r="201" spans="1:11" x14ac:dyDescent="0.25">
      <c r="A201" s="21"/>
      <c r="B201" s="22"/>
      <c r="C201" s="24"/>
      <c r="D201" s="56"/>
      <c r="E201" s="56"/>
      <c r="F201" s="56"/>
      <c r="G201" s="25"/>
      <c r="H201" s="51"/>
      <c r="I201" s="52"/>
      <c r="J201" s="52"/>
      <c r="K201" s="50"/>
    </row>
    <row r="202" spans="1:11" x14ac:dyDescent="0.25">
      <c r="A202" s="21"/>
      <c r="B202" s="22"/>
      <c r="C202" s="24" t="s">
        <v>69</v>
      </c>
      <c r="D202" s="56"/>
      <c r="E202" s="56"/>
      <c r="F202" s="56"/>
      <c r="G202" s="25" t="s">
        <v>191</v>
      </c>
      <c r="H202" s="51">
        <v>1</v>
      </c>
      <c r="I202" s="52">
        <v>220</v>
      </c>
      <c r="J202" s="52">
        <f>I202*1.3201</f>
        <v>290.42200000000003</v>
      </c>
      <c r="K202" s="50">
        <f t="shared" si="9"/>
        <v>290.42200000000003</v>
      </c>
    </row>
    <row r="203" spans="1:11" ht="15.75" thickBot="1" x14ac:dyDescent="0.3">
      <c r="A203" s="57"/>
      <c r="B203" s="58"/>
      <c r="C203" s="85"/>
      <c r="D203" s="60"/>
      <c r="E203" s="60"/>
      <c r="F203" s="60"/>
      <c r="G203" s="62"/>
      <c r="H203" s="63"/>
      <c r="I203" s="64"/>
      <c r="J203" s="64"/>
      <c r="K203" s="65"/>
    </row>
    <row r="204" spans="1:11" ht="6" customHeight="1" thickBot="1" x14ac:dyDescent="0.3">
      <c r="A204" s="66"/>
      <c r="B204" s="67"/>
      <c r="C204" s="86"/>
      <c r="D204" s="69"/>
      <c r="E204" s="69"/>
      <c r="F204" s="69"/>
      <c r="G204" s="70"/>
      <c r="H204" s="189"/>
      <c r="I204" s="178"/>
      <c r="J204" s="178"/>
      <c r="K204" s="187"/>
    </row>
    <row r="205" spans="1:11" x14ac:dyDescent="0.25">
      <c r="A205" s="27" t="s">
        <v>15</v>
      </c>
      <c r="B205" s="29"/>
      <c r="C205" s="30"/>
      <c r="D205" s="28" t="s">
        <v>16</v>
      </c>
      <c r="E205" s="29"/>
      <c r="F205" s="31"/>
      <c r="G205" s="28"/>
      <c r="H205" s="32"/>
      <c r="I205" s="33"/>
      <c r="J205" s="180"/>
      <c r="K205" s="84"/>
    </row>
    <row r="206" spans="1:11" ht="15.75" thickBot="1" x14ac:dyDescent="0.3">
      <c r="A206" s="34"/>
      <c r="B206" s="36"/>
      <c r="C206" s="37"/>
      <c r="D206" s="38"/>
      <c r="E206" s="35"/>
      <c r="F206" s="35"/>
      <c r="G206" s="35"/>
      <c r="H206" s="39"/>
      <c r="I206" s="40"/>
      <c r="J206" s="179"/>
      <c r="K206" s="65"/>
    </row>
    <row r="207" spans="1:11" x14ac:dyDescent="0.25">
      <c r="A207" s="76"/>
      <c r="B207" s="77"/>
      <c r="C207" s="29"/>
      <c r="D207" s="79"/>
      <c r="E207" s="79"/>
      <c r="F207" s="79"/>
      <c r="G207" s="81"/>
      <c r="H207" s="82"/>
      <c r="I207" s="83"/>
      <c r="J207" s="83"/>
      <c r="K207" s="84"/>
    </row>
    <row r="208" spans="1:11" x14ac:dyDescent="0.25">
      <c r="A208" s="21"/>
      <c r="B208" s="22"/>
      <c r="C208" s="24" t="s">
        <v>56</v>
      </c>
      <c r="D208" s="56"/>
      <c r="E208" s="56"/>
      <c r="F208" s="56"/>
      <c r="G208" s="25" t="s">
        <v>191</v>
      </c>
      <c r="H208" s="51">
        <v>1</v>
      </c>
      <c r="I208" s="52">
        <v>950</v>
      </c>
      <c r="J208" s="52">
        <f>I208*1.3201</f>
        <v>1254.095</v>
      </c>
      <c r="K208" s="50">
        <f t="shared" ref="K208:K233" si="10">J208*H208</f>
        <v>1254.095</v>
      </c>
    </row>
    <row r="209" spans="1:11" x14ac:dyDescent="0.25">
      <c r="A209" s="21"/>
      <c r="B209" s="22"/>
      <c r="C209" s="24" t="s">
        <v>57</v>
      </c>
      <c r="D209" s="56"/>
      <c r="E209" s="56"/>
      <c r="F209" s="56"/>
      <c r="G209" s="25"/>
      <c r="H209" s="51"/>
      <c r="I209" s="52"/>
      <c r="J209" s="52"/>
      <c r="K209" s="50"/>
    </row>
    <row r="210" spans="1:11" x14ac:dyDescent="0.25">
      <c r="A210" s="21"/>
      <c r="B210" s="22"/>
      <c r="C210" s="24"/>
      <c r="D210" s="56"/>
      <c r="E210" s="56"/>
      <c r="F210" s="56"/>
      <c r="G210" s="25"/>
      <c r="H210" s="51"/>
      <c r="I210" s="52"/>
      <c r="J210" s="52"/>
      <c r="K210" s="50"/>
    </row>
    <row r="211" spans="1:11" x14ac:dyDescent="0.25">
      <c r="A211" s="21"/>
      <c r="B211" s="22"/>
      <c r="C211" s="24" t="s">
        <v>155</v>
      </c>
      <c r="D211" s="56"/>
      <c r="E211" s="56"/>
      <c r="F211" s="56"/>
      <c r="G211" s="25" t="s">
        <v>20</v>
      </c>
      <c r="H211" s="51">
        <v>52</v>
      </c>
      <c r="I211" s="52">
        <v>2.4900000000000002</v>
      </c>
      <c r="J211" s="52">
        <f>I211*1.3201</f>
        <v>3.2870490000000006</v>
      </c>
      <c r="K211" s="50">
        <f t="shared" si="10"/>
        <v>170.92654800000003</v>
      </c>
    </row>
    <row r="212" spans="1:11" x14ac:dyDescent="0.25">
      <c r="A212" s="21"/>
      <c r="B212" s="22"/>
      <c r="C212" s="24"/>
      <c r="D212" s="56"/>
      <c r="E212" s="56"/>
      <c r="F212" s="56"/>
      <c r="G212" s="25"/>
      <c r="H212" s="51"/>
      <c r="I212" s="52"/>
      <c r="J212" s="52"/>
      <c r="K212" s="50"/>
    </row>
    <row r="213" spans="1:11" x14ac:dyDescent="0.25">
      <c r="A213" s="21"/>
      <c r="B213" s="22"/>
      <c r="C213" s="24" t="s">
        <v>274</v>
      </c>
      <c r="D213" s="56"/>
      <c r="E213" s="56"/>
      <c r="F213" s="56"/>
      <c r="G213" s="25" t="s">
        <v>20</v>
      </c>
      <c r="H213" s="51">
        <v>52</v>
      </c>
      <c r="I213" s="52">
        <v>23.88</v>
      </c>
      <c r="J213" s="52">
        <f>I213*1.3201</f>
        <v>31.523987999999999</v>
      </c>
      <c r="K213" s="50">
        <f t="shared" si="10"/>
        <v>1639.247376</v>
      </c>
    </row>
    <row r="214" spans="1:11" x14ac:dyDescent="0.25">
      <c r="A214" s="21"/>
      <c r="B214" s="22"/>
      <c r="C214" s="24"/>
      <c r="D214" s="56"/>
      <c r="E214" s="56"/>
      <c r="F214" s="56"/>
      <c r="G214" s="25"/>
      <c r="H214" s="51"/>
      <c r="I214" s="52"/>
      <c r="J214" s="52"/>
      <c r="K214" s="50"/>
    </row>
    <row r="215" spans="1:11" x14ac:dyDescent="0.25">
      <c r="A215" s="21"/>
      <c r="B215" s="22"/>
      <c r="C215" s="24" t="s">
        <v>156</v>
      </c>
      <c r="D215" s="56"/>
      <c r="E215" s="56"/>
      <c r="F215" s="56"/>
      <c r="G215" s="25" t="s">
        <v>20</v>
      </c>
      <c r="H215" s="51">
        <v>8.5</v>
      </c>
      <c r="I215" s="52">
        <v>39.58</v>
      </c>
      <c r="J215" s="52">
        <f>I215*1.3201</f>
        <v>52.249558</v>
      </c>
      <c r="K215" s="50">
        <f t="shared" si="10"/>
        <v>444.12124299999999</v>
      </c>
    </row>
    <row r="216" spans="1:11" x14ac:dyDescent="0.25">
      <c r="A216" s="21"/>
      <c r="B216" s="22"/>
      <c r="C216" s="24"/>
      <c r="D216" s="56"/>
      <c r="E216" s="56"/>
      <c r="F216" s="56"/>
      <c r="G216" s="25"/>
      <c r="H216" s="51"/>
      <c r="I216" s="52"/>
      <c r="J216" s="52"/>
      <c r="K216" s="50"/>
    </row>
    <row r="217" spans="1:11" x14ac:dyDescent="0.25">
      <c r="A217" s="21"/>
      <c r="B217" s="22"/>
      <c r="C217" s="24" t="s">
        <v>38</v>
      </c>
      <c r="D217" s="56"/>
      <c r="E217" s="56"/>
      <c r="F217" s="56"/>
      <c r="G217" s="25" t="s">
        <v>23</v>
      </c>
      <c r="H217" s="51">
        <v>0.5</v>
      </c>
      <c r="I217" s="52">
        <v>386.16</v>
      </c>
      <c r="J217" s="52">
        <f>I217*1.3201</f>
        <v>509.76981600000005</v>
      </c>
      <c r="K217" s="50">
        <f t="shared" si="10"/>
        <v>254.88490800000002</v>
      </c>
    </row>
    <row r="218" spans="1:11" x14ac:dyDescent="0.25">
      <c r="A218" s="21"/>
      <c r="B218" s="22"/>
      <c r="C218" s="24" t="s">
        <v>58</v>
      </c>
      <c r="D218" s="56"/>
      <c r="E218" s="56"/>
      <c r="F218" s="56"/>
      <c r="G218" s="25"/>
      <c r="H218" s="51"/>
      <c r="I218" s="52"/>
      <c r="J218" s="52"/>
      <c r="K218" s="50"/>
    </row>
    <row r="219" spans="1:11" x14ac:dyDescent="0.25">
      <c r="A219" s="21"/>
      <c r="B219" s="22"/>
      <c r="C219" s="24" t="s">
        <v>39</v>
      </c>
      <c r="D219" s="56"/>
      <c r="E219" s="56"/>
      <c r="F219" s="56"/>
      <c r="G219" s="25"/>
      <c r="H219" s="51"/>
      <c r="I219" s="52"/>
      <c r="J219" s="52"/>
      <c r="K219" s="50"/>
    </row>
    <row r="220" spans="1:11" x14ac:dyDescent="0.25">
      <c r="A220" s="21"/>
      <c r="B220" s="22"/>
      <c r="C220" s="24"/>
      <c r="D220" s="56"/>
      <c r="E220" s="56"/>
      <c r="F220" s="56"/>
      <c r="G220" s="25"/>
      <c r="H220" s="51"/>
      <c r="I220" s="52"/>
      <c r="J220" s="52"/>
      <c r="K220" s="50"/>
    </row>
    <row r="221" spans="1:11" x14ac:dyDescent="0.25">
      <c r="A221" s="21"/>
      <c r="B221" s="22"/>
      <c r="C221" s="24" t="s">
        <v>275</v>
      </c>
      <c r="D221" s="56"/>
      <c r="E221" s="56"/>
      <c r="F221" s="56"/>
      <c r="G221" s="25" t="s">
        <v>20</v>
      </c>
      <c r="H221" s="51">
        <v>4</v>
      </c>
      <c r="I221" s="52">
        <v>21.02</v>
      </c>
      <c r="J221" s="52">
        <f>I221*1.3201</f>
        <v>27.748502000000002</v>
      </c>
      <c r="K221" s="50">
        <f t="shared" si="10"/>
        <v>110.99400800000001</v>
      </c>
    </row>
    <row r="222" spans="1:11" x14ac:dyDescent="0.25">
      <c r="A222" s="21"/>
      <c r="B222" s="22"/>
      <c r="C222" s="24"/>
      <c r="D222" s="56"/>
      <c r="E222" s="56"/>
      <c r="F222" s="56"/>
      <c r="G222" s="25"/>
      <c r="H222" s="51"/>
      <c r="I222" s="52"/>
      <c r="J222" s="52"/>
      <c r="K222" s="50"/>
    </row>
    <row r="223" spans="1:11" x14ac:dyDescent="0.25">
      <c r="A223" s="21"/>
      <c r="B223" s="22"/>
      <c r="C223" s="24" t="s">
        <v>157</v>
      </c>
      <c r="D223" s="56"/>
      <c r="E223" s="56"/>
      <c r="F223" s="56"/>
      <c r="G223" s="25" t="s">
        <v>20</v>
      </c>
      <c r="H223" s="51">
        <v>52</v>
      </c>
      <c r="I223" s="52">
        <v>7.34</v>
      </c>
      <c r="J223" s="52">
        <f>I223*1.3201</f>
        <v>9.6895340000000001</v>
      </c>
      <c r="K223" s="50">
        <f t="shared" si="10"/>
        <v>503.85576800000001</v>
      </c>
    </row>
    <row r="224" spans="1:11" x14ac:dyDescent="0.25">
      <c r="A224" s="21"/>
      <c r="B224" s="22"/>
      <c r="C224" s="24"/>
      <c r="D224" s="56"/>
      <c r="E224" s="56"/>
      <c r="F224" s="56"/>
      <c r="G224" s="25"/>
      <c r="H224" s="51"/>
      <c r="I224" s="52"/>
      <c r="J224" s="52"/>
      <c r="K224" s="50"/>
    </row>
    <row r="225" spans="1:11" x14ac:dyDescent="0.25">
      <c r="A225" s="21"/>
      <c r="B225" s="22"/>
      <c r="C225" s="24" t="s">
        <v>276</v>
      </c>
      <c r="D225" s="56"/>
      <c r="E225" s="56"/>
      <c r="F225" s="56"/>
      <c r="G225" s="25" t="s">
        <v>20</v>
      </c>
      <c r="H225" s="51">
        <v>8</v>
      </c>
      <c r="I225" s="52">
        <v>21.02</v>
      </c>
      <c r="J225" s="52">
        <f>I225*1.3201</f>
        <v>27.748502000000002</v>
      </c>
      <c r="K225" s="50">
        <f t="shared" si="10"/>
        <v>221.98801600000002</v>
      </c>
    </row>
    <row r="226" spans="1:11" x14ac:dyDescent="0.25">
      <c r="A226" s="21"/>
      <c r="B226" s="22"/>
      <c r="C226" s="24"/>
      <c r="D226" s="56"/>
      <c r="E226" s="56"/>
      <c r="F226" s="56"/>
      <c r="G226" s="25"/>
      <c r="H226" s="51"/>
      <c r="I226" s="52"/>
      <c r="J226" s="52"/>
      <c r="K226" s="50"/>
    </row>
    <row r="227" spans="1:11" x14ac:dyDescent="0.25">
      <c r="A227" s="21"/>
      <c r="B227" s="22"/>
      <c r="C227" s="24" t="s">
        <v>158</v>
      </c>
      <c r="D227" s="56"/>
      <c r="E227" s="56"/>
      <c r="F227" s="56"/>
      <c r="G227" s="25" t="s">
        <v>20</v>
      </c>
      <c r="H227" s="51">
        <v>1</v>
      </c>
      <c r="I227" s="52">
        <v>76.08</v>
      </c>
      <c r="J227" s="52">
        <f>I227*1.3201</f>
        <v>100.43320800000001</v>
      </c>
      <c r="K227" s="50">
        <f t="shared" si="10"/>
        <v>100.43320800000001</v>
      </c>
    </row>
    <row r="228" spans="1:11" x14ac:dyDescent="0.25">
      <c r="A228" s="21"/>
      <c r="B228" s="22"/>
      <c r="C228" s="24"/>
      <c r="D228" s="56"/>
      <c r="E228" s="56"/>
      <c r="F228" s="56"/>
      <c r="G228" s="25"/>
      <c r="H228" s="51"/>
      <c r="I228" s="52"/>
      <c r="J228" s="52"/>
      <c r="K228" s="50"/>
    </row>
    <row r="229" spans="1:11" ht="24.75" customHeight="1" x14ac:dyDescent="0.25">
      <c r="A229" s="21"/>
      <c r="B229" s="22"/>
      <c r="C229" s="275" t="s">
        <v>277</v>
      </c>
      <c r="D229" s="276"/>
      <c r="E229" s="276"/>
      <c r="F229" s="277"/>
      <c r="G229" s="25" t="s">
        <v>21</v>
      </c>
      <c r="H229" s="51">
        <v>30</v>
      </c>
      <c r="I229" s="52">
        <v>59.78</v>
      </c>
      <c r="J229" s="52">
        <f>I229*1.3201</f>
        <v>78.915578000000011</v>
      </c>
      <c r="K229" s="50">
        <f t="shared" si="10"/>
        <v>2367.4673400000001</v>
      </c>
    </row>
    <row r="230" spans="1:11" x14ac:dyDescent="0.25">
      <c r="A230" s="21"/>
      <c r="B230" s="22"/>
      <c r="C230" s="24"/>
      <c r="D230" s="56"/>
      <c r="E230" s="56"/>
      <c r="F230" s="56"/>
      <c r="G230" s="25"/>
      <c r="H230" s="51"/>
      <c r="I230" s="52"/>
      <c r="J230" s="52"/>
      <c r="K230" s="50"/>
    </row>
    <row r="231" spans="1:11" ht="24" customHeight="1" x14ac:dyDescent="0.25">
      <c r="A231" s="21"/>
      <c r="B231" s="22"/>
      <c r="C231" s="275" t="s">
        <v>70</v>
      </c>
      <c r="D231" s="276"/>
      <c r="E231" s="276"/>
      <c r="F231" s="277"/>
      <c r="G231" s="25" t="s">
        <v>191</v>
      </c>
      <c r="H231" s="51">
        <v>1</v>
      </c>
      <c r="I231" s="52">
        <v>500</v>
      </c>
      <c r="J231" s="52">
        <f>I231*1.3201</f>
        <v>660.05000000000007</v>
      </c>
      <c r="K231" s="50">
        <f t="shared" si="10"/>
        <v>660.05000000000007</v>
      </c>
    </row>
    <row r="232" spans="1:11" x14ac:dyDescent="0.25">
      <c r="A232" s="21"/>
      <c r="B232" s="22"/>
      <c r="C232" s="24"/>
      <c r="D232" s="56"/>
      <c r="E232" s="56"/>
      <c r="F232" s="56"/>
      <c r="G232" s="25"/>
      <c r="H232" s="51"/>
      <c r="I232" s="52"/>
      <c r="J232" s="52"/>
      <c r="K232" s="50"/>
    </row>
    <row r="233" spans="1:11" x14ac:dyDescent="0.25">
      <c r="A233" s="21"/>
      <c r="B233" s="22"/>
      <c r="C233" s="24" t="s">
        <v>278</v>
      </c>
      <c r="D233" s="56"/>
      <c r="E233" s="56"/>
      <c r="F233" s="56"/>
      <c r="G233" s="25" t="s">
        <v>20</v>
      </c>
      <c r="H233" s="51">
        <v>20</v>
      </c>
      <c r="I233" s="52">
        <v>9.67</v>
      </c>
      <c r="J233" s="52">
        <f>I233*1.3201</f>
        <v>12.765367000000001</v>
      </c>
      <c r="K233" s="50">
        <f t="shared" si="10"/>
        <v>255.30734000000001</v>
      </c>
    </row>
    <row r="234" spans="1:11" x14ac:dyDescent="0.25">
      <c r="A234" s="21"/>
      <c r="B234" s="22"/>
      <c r="C234" s="24"/>
      <c r="D234" s="56"/>
      <c r="E234" s="56"/>
      <c r="F234" s="56"/>
      <c r="G234" s="25"/>
      <c r="H234" s="51"/>
      <c r="I234" s="52"/>
      <c r="J234" s="52"/>
      <c r="K234" s="50"/>
    </row>
    <row r="235" spans="1:11" x14ac:dyDescent="0.25">
      <c r="A235" s="21"/>
      <c r="B235" s="22"/>
      <c r="C235" s="24"/>
      <c r="D235" s="56"/>
      <c r="E235" s="56"/>
      <c r="F235" s="56"/>
      <c r="G235" s="25"/>
      <c r="H235" s="51"/>
      <c r="I235" s="52"/>
      <c r="J235" s="52"/>
      <c r="K235" s="50"/>
    </row>
    <row r="236" spans="1:11" ht="15.75" thickBot="1" x14ac:dyDescent="0.3">
      <c r="A236" s="21"/>
      <c r="B236" s="22"/>
      <c r="C236" s="24"/>
      <c r="D236" s="56"/>
      <c r="E236" s="56"/>
      <c r="F236" s="56"/>
      <c r="G236" s="25"/>
      <c r="H236" s="51"/>
      <c r="I236" s="52"/>
      <c r="J236" s="64"/>
      <c r="K236" s="50"/>
    </row>
    <row r="237" spans="1:11" x14ac:dyDescent="0.25">
      <c r="A237" s="280" t="s">
        <v>202</v>
      </c>
      <c r="B237" s="280"/>
      <c r="C237" s="280"/>
      <c r="D237" s="280"/>
      <c r="E237" s="280"/>
      <c r="F237" s="280"/>
      <c r="G237" s="280"/>
      <c r="H237" s="280"/>
      <c r="I237" s="280"/>
      <c r="J237" s="163"/>
      <c r="K237" s="278">
        <f>SUM(K144:K236)</f>
        <v>25042.470593149996</v>
      </c>
    </row>
    <row r="238" spans="1:11" ht="15.75" thickBot="1" x14ac:dyDescent="0.3">
      <c r="A238" s="281"/>
      <c r="B238" s="281"/>
      <c r="C238" s="281"/>
      <c r="D238" s="281"/>
      <c r="E238" s="281"/>
      <c r="F238" s="281"/>
      <c r="G238" s="281"/>
      <c r="H238" s="281"/>
      <c r="I238" s="281"/>
      <c r="J238" s="164"/>
      <c r="K238" s="279"/>
    </row>
    <row r="239" spans="1:11" ht="6" customHeight="1" thickBot="1" x14ac:dyDescent="0.3">
      <c r="A239" s="66"/>
      <c r="B239" s="67"/>
      <c r="C239" s="86"/>
      <c r="D239" s="69"/>
      <c r="E239" s="69"/>
      <c r="F239" s="69"/>
      <c r="G239" s="70"/>
      <c r="H239" s="71"/>
      <c r="I239" s="72"/>
      <c r="J239" s="72"/>
      <c r="K239" s="73"/>
    </row>
    <row r="240" spans="1:11" x14ac:dyDescent="0.25">
      <c r="A240" s="27" t="s">
        <v>15</v>
      </c>
      <c r="B240" s="29"/>
      <c r="C240" s="30"/>
      <c r="D240" s="28" t="s">
        <v>16</v>
      </c>
      <c r="E240" s="29"/>
      <c r="F240" s="31"/>
      <c r="G240" s="28"/>
      <c r="H240" s="32"/>
      <c r="I240" s="33"/>
      <c r="J240" s="33"/>
      <c r="K240" s="74"/>
    </row>
    <row r="241" spans="1:11" ht="15.75" thickBot="1" x14ac:dyDescent="0.3">
      <c r="A241" s="34"/>
      <c r="B241" s="36"/>
      <c r="C241" s="37"/>
      <c r="D241" s="38"/>
      <c r="E241" s="35"/>
      <c r="F241" s="35"/>
      <c r="G241" s="35"/>
      <c r="H241" s="39"/>
      <c r="I241" s="40"/>
      <c r="J241" s="40"/>
      <c r="K241" s="75"/>
    </row>
  </sheetData>
  <mergeCells count="58">
    <mergeCell ref="E2:K3"/>
    <mergeCell ref="C31:F31"/>
    <mergeCell ref="A33:I34"/>
    <mergeCell ref="J33:J34"/>
    <mergeCell ref="K33:K34"/>
    <mergeCell ref="C21:F21"/>
    <mergeCell ref="C22:F22"/>
    <mergeCell ref="C24:F24"/>
    <mergeCell ref="C27:F27"/>
    <mergeCell ref="C29:F29"/>
    <mergeCell ref="C16:F16"/>
    <mergeCell ref="C17:F17"/>
    <mergeCell ref="C18:F18"/>
    <mergeCell ref="C19:F19"/>
    <mergeCell ref="C20:F20"/>
    <mergeCell ref="C11:F11"/>
    <mergeCell ref="C12:F12"/>
    <mergeCell ref="C13:F13"/>
    <mergeCell ref="C14:F14"/>
    <mergeCell ref="C15:F15"/>
    <mergeCell ref="A7:A8"/>
    <mergeCell ref="C7:F8"/>
    <mergeCell ref="G7:G8"/>
    <mergeCell ref="H7:H8"/>
    <mergeCell ref="C9:F9"/>
    <mergeCell ref="C48:F48"/>
    <mergeCell ref="C49:F49"/>
    <mergeCell ref="C60:F60"/>
    <mergeCell ref="C155:F155"/>
    <mergeCell ref="C58:F58"/>
    <mergeCell ref="A134:I135"/>
    <mergeCell ref="C62:F62"/>
    <mergeCell ref="C64:F64"/>
    <mergeCell ref="C79:F79"/>
    <mergeCell ref="C113:F113"/>
    <mergeCell ref="C118:F118"/>
    <mergeCell ref="C120:F120"/>
    <mergeCell ref="A237:I238"/>
    <mergeCell ref="K237:K238"/>
    <mergeCell ref="C38:F38"/>
    <mergeCell ref="C40:F40"/>
    <mergeCell ref="C41:F41"/>
    <mergeCell ref="C42:F42"/>
    <mergeCell ref="C56:F56"/>
    <mergeCell ref="C44:F44"/>
    <mergeCell ref="C43:F43"/>
    <mergeCell ref="C50:F50"/>
    <mergeCell ref="C51:F51"/>
    <mergeCell ref="C52:F52"/>
    <mergeCell ref="C54:F54"/>
    <mergeCell ref="C45:F45"/>
    <mergeCell ref="C46:F46"/>
    <mergeCell ref="C47:F47"/>
    <mergeCell ref="C157:F157"/>
    <mergeCell ref="C194:F194"/>
    <mergeCell ref="C229:F229"/>
    <mergeCell ref="C231:F231"/>
    <mergeCell ref="K134:K135"/>
  </mergeCells>
  <pageMargins left="0.39370078740157483" right="0.51181102362204722" top="0.70866141732283472" bottom="0.31496062992125984" header="0.31496062992125984" footer="0.31496062992125984"/>
  <pageSetup paperSize="9" scale="99" fitToHeight="0" orientation="landscape" r:id="rId1"/>
  <rowBreaks count="4" manualBreakCount="4">
    <brk id="107" max="16383" man="1"/>
    <brk id="138" max="16383" man="1"/>
    <brk id="172" max="16383" man="1"/>
    <brk id="20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3"/>
  <sheetViews>
    <sheetView zoomScale="120" zoomScaleNormal="120" zoomScaleSheetLayoutView="100" workbookViewId="0">
      <selection activeCell="E2" sqref="E2:K5"/>
    </sheetView>
  </sheetViews>
  <sheetFormatPr defaultRowHeight="15" x14ac:dyDescent="0.25"/>
  <cols>
    <col min="1" max="1" width="6.85546875" customWidth="1"/>
    <col min="2" max="5" width="9.140625" customWidth="1"/>
    <col min="6" max="6" width="41.5703125" customWidth="1"/>
    <col min="7" max="7" width="6.5703125" customWidth="1"/>
    <col min="8" max="8" width="8" customWidth="1"/>
    <col min="9" max="9" width="12.5703125" customWidth="1"/>
    <col min="10" max="10" width="13.140625" customWidth="1"/>
    <col min="11" max="11" width="12.7109375" customWidth="1"/>
    <col min="12" max="12" width="9.140625" customWidth="1"/>
    <col min="13" max="13" width="10.7109375" bestFit="1" customWidth="1"/>
    <col min="257" max="257" width="7.85546875" customWidth="1"/>
    <col min="258" max="258" width="15.140625" customWidth="1"/>
    <col min="259" max="259" width="78.42578125" customWidth="1"/>
    <col min="260" max="262" width="10" customWidth="1"/>
    <col min="263" max="263" width="15" customWidth="1"/>
    <col min="264" max="264" width="15" bestFit="1" customWidth="1"/>
    <col min="265" max="265" width="16.85546875" bestFit="1" customWidth="1"/>
    <col min="266" max="266" width="12.85546875" bestFit="1" customWidth="1"/>
    <col min="267" max="268" width="9.140625" customWidth="1"/>
    <col min="269" max="269" width="10.7109375" bestFit="1" customWidth="1"/>
    <col min="513" max="513" width="7.85546875" customWidth="1"/>
    <col min="514" max="514" width="15.140625" customWidth="1"/>
    <col min="515" max="515" width="78.42578125" customWidth="1"/>
    <col min="516" max="518" width="10" customWidth="1"/>
    <col min="519" max="519" width="15" customWidth="1"/>
    <col min="520" max="520" width="15" bestFit="1" customWidth="1"/>
    <col min="521" max="521" width="16.85546875" bestFit="1" customWidth="1"/>
    <col min="522" max="522" width="12.85546875" bestFit="1" customWidth="1"/>
    <col min="523" max="524" width="9.140625" customWidth="1"/>
    <col min="525" max="525" width="10.7109375" bestFit="1" customWidth="1"/>
    <col min="769" max="769" width="7.85546875" customWidth="1"/>
    <col min="770" max="770" width="15.140625" customWidth="1"/>
    <col min="771" max="771" width="78.42578125" customWidth="1"/>
    <col min="772" max="774" width="10" customWidth="1"/>
    <col min="775" max="775" width="15" customWidth="1"/>
    <col min="776" max="776" width="15" bestFit="1" customWidth="1"/>
    <col min="777" max="777" width="16.85546875" bestFit="1" customWidth="1"/>
    <col min="778" max="778" width="12.85546875" bestFit="1" customWidth="1"/>
    <col min="779" max="780" width="9.140625" customWidth="1"/>
    <col min="781" max="781" width="10.7109375" bestFit="1" customWidth="1"/>
    <col min="1025" max="1025" width="7.85546875" customWidth="1"/>
    <col min="1026" max="1026" width="15.140625" customWidth="1"/>
    <col min="1027" max="1027" width="78.42578125" customWidth="1"/>
    <col min="1028" max="1030" width="10" customWidth="1"/>
    <col min="1031" max="1031" width="15" customWidth="1"/>
    <col min="1032" max="1032" width="15" bestFit="1" customWidth="1"/>
    <col min="1033" max="1033" width="16.85546875" bestFit="1" customWidth="1"/>
    <col min="1034" max="1034" width="12.85546875" bestFit="1" customWidth="1"/>
    <col min="1035" max="1036" width="9.140625" customWidth="1"/>
    <col min="1037" max="1037" width="10.7109375" bestFit="1" customWidth="1"/>
    <col min="1281" max="1281" width="7.85546875" customWidth="1"/>
    <col min="1282" max="1282" width="15.140625" customWidth="1"/>
    <col min="1283" max="1283" width="78.42578125" customWidth="1"/>
    <col min="1284" max="1286" width="10" customWidth="1"/>
    <col min="1287" max="1287" width="15" customWidth="1"/>
    <col min="1288" max="1288" width="15" bestFit="1" customWidth="1"/>
    <col min="1289" max="1289" width="16.85546875" bestFit="1" customWidth="1"/>
    <col min="1290" max="1290" width="12.85546875" bestFit="1" customWidth="1"/>
    <col min="1291" max="1292" width="9.140625" customWidth="1"/>
    <col min="1293" max="1293" width="10.7109375" bestFit="1" customWidth="1"/>
    <col min="1537" max="1537" width="7.85546875" customWidth="1"/>
    <col min="1538" max="1538" width="15.140625" customWidth="1"/>
    <col min="1539" max="1539" width="78.42578125" customWidth="1"/>
    <col min="1540" max="1542" width="10" customWidth="1"/>
    <col min="1543" max="1543" width="15" customWidth="1"/>
    <col min="1544" max="1544" width="15" bestFit="1" customWidth="1"/>
    <col min="1545" max="1545" width="16.85546875" bestFit="1" customWidth="1"/>
    <col min="1546" max="1546" width="12.85546875" bestFit="1" customWidth="1"/>
    <col min="1547" max="1548" width="9.140625" customWidth="1"/>
    <col min="1549" max="1549" width="10.7109375" bestFit="1" customWidth="1"/>
    <col min="1793" max="1793" width="7.85546875" customWidth="1"/>
    <col min="1794" max="1794" width="15.140625" customWidth="1"/>
    <col min="1795" max="1795" width="78.42578125" customWidth="1"/>
    <col min="1796" max="1798" width="10" customWidth="1"/>
    <col min="1799" max="1799" width="15" customWidth="1"/>
    <col min="1800" max="1800" width="15" bestFit="1" customWidth="1"/>
    <col min="1801" max="1801" width="16.85546875" bestFit="1" customWidth="1"/>
    <col min="1802" max="1802" width="12.85546875" bestFit="1" customWidth="1"/>
    <col min="1803" max="1804" width="9.140625" customWidth="1"/>
    <col min="1805" max="1805" width="10.7109375" bestFit="1" customWidth="1"/>
    <col min="2049" max="2049" width="7.85546875" customWidth="1"/>
    <col min="2050" max="2050" width="15.140625" customWidth="1"/>
    <col min="2051" max="2051" width="78.42578125" customWidth="1"/>
    <col min="2052" max="2054" width="10" customWidth="1"/>
    <col min="2055" max="2055" width="15" customWidth="1"/>
    <col min="2056" max="2056" width="15" bestFit="1" customWidth="1"/>
    <col min="2057" max="2057" width="16.85546875" bestFit="1" customWidth="1"/>
    <col min="2058" max="2058" width="12.85546875" bestFit="1" customWidth="1"/>
    <col min="2059" max="2060" width="9.140625" customWidth="1"/>
    <col min="2061" max="2061" width="10.7109375" bestFit="1" customWidth="1"/>
    <col min="2305" max="2305" width="7.85546875" customWidth="1"/>
    <col min="2306" max="2306" width="15.140625" customWidth="1"/>
    <col min="2307" max="2307" width="78.42578125" customWidth="1"/>
    <col min="2308" max="2310" width="10" customWidth="1"/>
    <col min="2311" max="2311" width="15" customWidth="1"/>
    <col min="2312" max="2312" width="15" bestFit="1" customWidth="1"/>
    <col min="2313" max="2313" width="16.85546875" bestFit="1" customWidth="1"/>
    <col min="2314" max="2314" width="12.85546875" bestFit="1" customWidth="1"/>
    <col min="2315" max="2316" width="9.140625" customWidth="1"/>
    <col min="2317" max="2317" width="10.7109375" bestFit="1" customWidth="1"/>
    <col min="2561" max="2561" width="7.85546875" customWidth="1"/>
    <col min="2562" max="2562" width="15.140625" customWidth="1"/>
    <col min="2563" max="2563" width="78.42578125" customWidth="1"/>
    <col min="2564" max="2566" width="10" customWidth="1"/>
    <col min="2567" max="2567" width="15" customWidth="1"/>
    <col min="2568" max="2568" width="15" bestFit="1" customWidth="1"/>
    <col min="2569" max="2569" width="16.85546875" bestFit="1" customWidth="1"/>
    <col min="2570" max="2570" width="12.85546875" bestFit="1" customWidth="1"/>
    <col min="2571" max="2572" width="9.140625" customWidth="1"/>
    <col min="2573" max="2573" width="10.7109375" bestFit="1" customWidth="1"/>
    <col min="2817" max="2817" width="7.85546875" customWidth="1"/>
    <col min="2818" max="2818" width="15.140625" customWidth="1"/>
    <col min="2819" max="2819" width="78.42578125" customWidth="1"/>
    <col min="2820" max="2822" width="10" customWidth="1"/>
    <col min="2823" max="2823" width="15" customWidth="1"/>
    <col min="2824" max="2824" width="15" bestFit="1" customWidth="1"/>
    <col min="2825" max="2825" width="16.85546875" bestFit="1" customWidth="1"/>
    <col min="2826" max="2826" width="12.85546875" bestFit="1" customWidth="1"/>
    <col min="2827" max="2828" width="9.140625" customWidth="1"/>
    <col min="2829" max="2829" width="10.7109375" bestFit="1" customWidth="1"/>
    <col min="3073" max="3073" width="7.85546875" customWidth="1"/>
    <col min="3074" max="3074" width="15.140625" customWidth="1"/>
    <col min="3075" max="3075" width="78.42578125" customWidth="1"/>
    <col min="3076" max="3078" width="10" customWidth="1"/>
    <col min="3079" max="3079" width="15" customWidth="1"/>
    <col min="3080" max="3080" width="15" bestFit="1" customWidth="1"/>
    <col min="3081" max="3081" width="16.85546875" bestFit="1" customWidth="1"/>
    <col min="3082" max="3082" width="12.85546875" bestFit="1" customWidth="1"/>
    <col min="3083" max="3084" width="9.140625" customWidth="1"/>
    <col min="3085" max="3085" width="10.7109375" bestFit="1" customWidth="1"/>
    <col min="3329" max="3329" width="7.85546875" customWidth="1"/>
    <col min="3330" max="3330" width="15.140625" customWidth="1"/>
    <col min="3331" max="3331" width="78.42578125" customWidth="1"/>
    <col min="3332" max="3334" width="10" customWidth="1"/>
    <col min="3335" max="3335" width="15" customWidth="1"/>
    <col min="3336" max="3336" width="15" bestFit="1" customWidth="1"/>
    <col min="3337" max="3337" width="16.85546875" bestFit="1" customWidth="1"/>
    <col min="3338" max="3338" width="12.85546875" bestFit="1" customWidth="1"/>
    <col min="3339" max="3340" width="9.140625" customWidth="1"/>
    <col min="3341" max="3341" width="10.7109375" bestFit="1" customWidth="1"/>
    <col min="3585" max="3585" width="7.85546875" customWidth="1"/>
    <col min="3586" max="3586" width="15.140625" customWidth="1"/>
    <col min="3587" max="3587" width="78.42578125" customWidth="1"/>
    <col min="3588" max="3590" width="10" customWidth="1"/>
    <col min="3591" max="3591" width="15" customWidth="1"/>
    <col min="3592" max="3592" width="15" bestFit="1" customWidth="1"/>
    <col min="3593" max="3593" width="16.85546875" bestFit="1" customWidth="1"/>
    <col min="3594" max="3594" width="12.85546875" bestFit="1" customWidth="1"/>
    <col min="3595" max="3596" width="9.140625" customWidth="1"/>
    <col min="3597" max="3597" width="10.7109375" bestFit="1" customWidth="1"/>
    <col min="3841" max="3841" width="7.85546875" customWidth="1"/>
    <col min="3842" max="3842" width="15.140625" customWidth="1"/>
    <col min="3843" max="3843" width="78.42578125" customWidth="1"/>
    <col min="3844" max="3846" width="10" customWidth="1"/>
    <col min="3847" max="3847" width="15" customWidth="1"/>
    <col min="3848" max="3848" width="15" bestFit="1" customWidth="1"/>
    <col min="3849" max="3849" width="16.85546875" bestFit="1" customWidth="1"/>
    <col min="3850" max="3850" width="12.85546875" bestFit="1" customWidth="1"/>
    <col min="3851" max="3852" width="9.140625" customWidth="1"/>
    <col min="3853" max="3853" width="10.7109375" bestFit="1" customWidth="1"/>
    <col min="4097" max="4097" width="7.85546875" customWidth="1"/>
    <col min="4098" max="4098" width="15.140625" customWidth="1"/>
    <col min="4099" max="4099" width="78.42578125" customWidth="1"/>
    <col min="4100" max="4102" width="10" customWidth="1"/>
    <col min="4103" max="4103" width="15" customWidth="1"/>
    <col min="4104" max="4104" width="15" bestFit="1" customWidth="1"/>
    <col min="4105" max="4105" width="16.85546875" bestFit="1" customWidth="1"/>
    <col min="4106" max="4106" width="12.85546875" bestFit="1" customWidth="1"/>
    <col min="4107" max="4108" width="9.140625" customWidth="1"/>
    <col min="4109" max="4109" width="10.7109375" bestFit="1" customWidth="1"/>
    <col min="4353" max="4353" width="7.85546875" customWidth="1"/>
    <col min="4354" max="4354" width="15.140625" customWidth="1"/>
    <col min="4355" max="4355" width="78.42578125" customWidth="1"/>
    <col min="4356" max="4358" width="10" customWidth="1"/>
    <col min="4359" max="4359" width="15" customWidth="1"/>
    <col min="4360" max="4360" width="15" bestFit="1" customWidth="1"/>
    <col min="4361" max="4361" width="16.85546875" bestFit="1" customWidth="1"/>
    <col min="4362" max="4362" width="12.85546875" bestFit="1" customWidth="1"/>
    <col min="4363" max="4364" width="9.140625" customWidth="1"/>
    <col min="4365" max="4365" width="10.7109375" bestFit="1" customWidth="1"/>
    <col min="4609" max="4609" width="7.85546875" customWidth="1"/>
    <col min="4610" max="4610" width="15.140625" customWidth="1"/>
    <col min="4611" max="4611" width="78.42578125" customWidth="1"/>
    <col min="4612" max="4614" width="10" customWidth="1"/>
    <col min="4615" max="4615" width="15" customWidth="1"/>
    <col min="4616" max="4616" width="15" bestFit="1" customWidth="1"/>
    <col min="4617" max="4617" width="16.85546875" bestFit="1" customWidth="1"/>
    <col min="4618" max="4618" width="12.85546875" bestFit="1" customWidth="1"/>
    <col min="4619" max="4620" width="9.140625" customWidth="1"/>
    <col min="4621" max="4621" width="10.7109375" bestFit="1" customWidth="1"/>
    <col min="4865" max="4865" width="7.85546875" customWidth="1"/>
    <col min="4866" max="4866" width="15.140625" customWidth="1"/>
    <col min="4867" max="4867" width="78.42578125" customWidth="1"/>
    <col min="4868" max="4870" width="10" customWidth="1"/>
    <col min="4871" max="4871" width="15" customWidth="1"/>
    <col min="4872" max="4872" width="15" bestFit="1" customWidth="1"/>
    <col min="4873" max="4873" width="16.85546875" bestFit="1" customWidth="1"/>
    <col min="4874" max="4874" width="12.85546875" bestFit="1" customWidth="1"/>
    <col min="4875" max="4876" width="9.140625" customWidth="1"/>
    <col min="4877" max="4877" width="10.7109375" bestFit="1" customWidth="1"/>
    <col min="5121" max="5121" width="7.85546875" customWidth="1"/>
    <col min="5122" max="5122" width="15.140625" customWidth="1"/>
    <col min="5123" max="5123" width="78.42578125" customWidth="1"/>
    <col min="5124" max="5126" width="10" customWidth="1"/>
    <col min="5127" max="5127" width="15" customWidth="1"/>
    <col min="5128" max="5128" width="15" bestFit="1" customWidth="1"/>
    <col min="5129" max="5129" width="16.85546875" bestFit="1" customWidth="1"/>
    <col min="5130" max="5130" width="12.85546875" bestFit="1" customWidth="1"/>
    <col min="5131" max="5132" width="9.140625" customWidth="1"/>
    <col min="5133" max="5133" width="10.7109375" bestFit="1" customWidth="1"/>
    <col min="5377" max="5377" width="7.85546875" customWidth="1"/>
    <col min="5378" max="5378" width="15.140625" customWidth="1"/>
    <col min="5379" max="5379" width="78.42578125" customWidth="1"/>
    <col min="5380" max="5382" width="10" customWidth="1"/>
    <col min="5383" max="5383" width="15" customWidth="1"/>
    <col min="5384" max="5384" width="15" bestFit="1" customWidth="1"/>
    <col min="5385" max="5385" width="16.85546875" bestFit="1" customWidth="1"/>
    <col min="5386" max="5386" width="12.85546875" bestFit="1" customWidth="1"/>
    <col min="5387" max="5388" width="9.140625" customWidth="1"/>
    <col min="5389" max="5389" width="10.7109375" bestFit="1" customWidth="1"/>
    <col min="5633" max="5633" width="7.85546875" customWidth="1"/>
    <col min="5634" max="5634" width="15.140625" customWidth="1"/>
    <col min="5635" max="5635" width="78.42578125" customWidth="1"/>
    <col min="5636" max="5638" width="10" customWidth="1"/>
    <col min="5639" max="5639" width="15" customWidth="1"/>
    <col min="5640" max="5640" width="15" bestFit="1" customWidth="1"/>
    <col min="5641" max="5641" width="16.85546875" bestFit="1" customWidth="1"/>
    <col min="5642" max="5642" width="12.85546875" bestFit="1" customWidth="1"/>
    <col min="5643" max="5644" width="9.140625" customWidth="1"/>
    <col min="5645" max="5645" width="10.7109375" bestFit="1" customWidth="1"/>
    <col min="5889" max="5889" width="7.85546875" customWidth="1"/>
    <col min="5890" max="5890" width="15.140625" customWidth="1"/>
    <col min="5891" max="5891" width="78.42578125" customWidth="1"/>
    <col min="5892" max="5894" width="10" customWidth="1"/>
    <col min="5895" max="5895" width="15" customWidth="1"/>
    <col min="5896" max="5896" width="15" bestFit="1" customWidth="1"/>
    <col min="5897" max="5897" width="16.85546875" bestFit="1" customWidth="1"/>
    <col min="5898" max="5898" width="12.85546875" bestFit="1" customWidth="1"/>
    <col min="5899" max="5900" width="9.140625" customWidth="1"/>
    <col min="5901" max="5901" width="10.7109375" bestFit="1" customWidth="1"/>
    <col min="6145" max="6145" width="7.85546875" customWidth="1"/>
    <col min="6146" max="6146" width="15.140625" customWidth="1"/>
    <col min="6147" max="6147" width="78.42578125" customWidth="1"/>
    <col min="6148" max="6150" width="10" customWidth="1"/>
    <col min="6151" max="6151" width="15" customWidth="1"/>
    <col min="6152" max="6152" width="15" bestFit="1" customWidth="1"/>
    <col min="6153" max="6153" width="16.85546875" bestFit="1" customWidth="1"/>
    <col min="6154" max="6154" width="12.85546875" bestFit="1" customWidth="1"/>
    <col min="6155" max="6156" width="9.140625" customWidth="1"/>
    <col min="6157" max="6157" width="10.7109375" bestFit="1" customWidth="1"/>
    <col min="6401" max="6401" width="7.85546875" customWidth="1"/>
    <col min="6402" max="6402" width="15.140625" customWidth="1"/>
    <col min="6403" max="6403" width="78.42578125" customWidth="1"/>
    <col min="6404" max="6406" width="10" customWidth="1"/>
    <col min="6407" max="6407" width="15" customWidth="1"/>
    <col min="6408" max="6408" width="15" bestFit="1" customWidth="1"/>
    <col min="6409" max="6409" width="16.85546875" bestFit="1" customWidth="1"/>
    <col min="6410" max="6410" width="12.85546875" bestFit="1" customWidth="1"/>
    <col min="6411" max="6412" width="9.140625" customWidth="1"/>
    <col min="6413" max="6413" width="10.7109375" bestFit="1" customWidth="1"/>
    <col min="6657" max="6657" width="7.85546875" customWidth="1"/>
    <col min="6658" max="6658" width="15.140625" customWidth="1"/>
    <col min="6659" max="6659" width="78.42578125" customWidth="1"/>
    <col min="6660" max="6662" width="10" customWidth="1"/>
    <col min="6663" max="6663" width="15" customWidth="1"/>
    <col min="6664" max="6664" width="15" bestFit="1" customWidth="1"/>
    <col min="6665" max="6665" width="16.85546875" bestFit="1" customWidth="1"/>
    <col min="6666" max="6666" width="12.85546875" bestFit="1" customWidth="1"/>
    <col min="6667" max="6668" width="9.140625" customWidth="1"/>
    <col min="6669" max="6669" width="10.7109375" bestFit="1" customWidth="1"/>
    <col min="6913" max="6913" width="7.85546875" customWidth="1"/>
    <col min="6914" max="6914" width="15.140625" customWidth="1"/>
    <col min="6915" max="6915" width="78.42578125" customWidth="1"/>
    <col min="6916" max="6918" width="10" customWidth="1"/>
    <col min="6919" max="6919" width="15" customWidth="1"/>
    <col min="6920" max="6920" width="15" bestFit="1" customWidth="1"/>
    <col min="6921" max="6921" width="16.85546875" bestFit="1" customWidth="1"/>
    <col min="6922" max="6922" width="12.85546875" bestFit="1" customWidth="1"/>
    <col min="6923" max="6924" width="9.140625" customWidth="1"/>
    <col min="6925" max="6925" width="10.7109375" bestFit="1" customWidth="1"/>
    <col min="7169" max="7169" width="7.85546875" customWidth="1"/>
    <col min="7170" max="7170" width="15.140625" customWidth="1"/>
    <col min="7171" max="7171" width="78.42578125" customWidth="1"/>
    <col min="7172" max="7174" width="10" customWidth="1"/>
    <col min="7175" max="7175" width="15" customWidth="1"/>
    <col min="7176" max="7176" width="15" bestFit="1" customWidth="1"/>
    <col min="7177" max="7177" width="16.85546875" bestFit="1" customWidth="1"/>
    <col min="7178" max="7178" width="12.85546875" bestFit="1" customWidth="1"/>
    <col min="7179" max="7180" width="9.140625" customWidth="1"/>
    <col min="7181" max="7181" width="10.7109375" bestFit="1" customWidth="1"/>
    <col min="7425" max="7425" width="7.85546875" customWidth="1"/>
    <col min="7426" max="7426" width="15.140625" customWidth="1"/>
    <col min="7427" max="7427" width="78.42578125" customWidth="1"/>
    <col min="7428" max="7430" width="10" customWidth="1"/>
    <col min="7431" max="7431" width="15" customWidth="1"/>
    <col min="7432" max="7432" width="15" bestFit="1" customWidth="1"/>
    <col min="7433" max="7433" width="16.85546875" bestFit="1" customWidth="1"/>
    <col min="7434" max="7434" width="12.85546875" bestFit="1" customWidth="1"/>
    <col min="7435" max="7436" width="9.140625" customWidth="1"/>
    <col min="7437" max="7437" width="10.7109375" bestFit="1" customWidth="1"/>
    <col min="7681" max="7681" width="7.85546875" customWidth="1"/>
    <col min="7682" max="7682" width="15.140625" customWidth="1"/>
    <col min="7683" max="7683" width="78.42578125" customWidth="1"/>
    <col min="7684" max="7686" width="10" customWidth="1"/>
    <col min="7687" max="7687" width="15" customWidth="1"/>
    <col min="7688" max="7688" width="15" bestFit="1" customWidth="1"/>
    <col min="7689" max="7689" width="16.85546875" bestFit="1" customWidth="1"/>
    <col min="7690" max="7690" width="12.85546875" bestFit="1" customWidth="1"/>
    <col min="7691" max="7692" width="9.140625" customWidth="1"/>
    <col min="7693" max="7693" width="10.7109375" bestFit="1" customWidth="1"/>
    <col min="7937" max="7937" width="7.85546875" customWidth="1"/>
    <col min="7938" max="7938" width="15.140625" customWidth="1"/>
    <col min="7939" max="7939" width="78.42578125" customWidth="1"/>
    <col min="7940" max="7942" width="10" customWidth="1"/>
    <col min="7943" max="7943" width="15" customWidth="1"/>
    <col min="7944" max="7944" width="15" bestFit="1" customWidth="1"/>
    <col min="7945" max="7945" width="16.85546875" bestFit="1" customWidth="1"/>
    <col min="7946" max="7946" width="12.85546875" bestFit="1" customWidth="1"/>
    <col min="7947" max="7948" width="9.140625" customWidth="1"/>
    <col min="7949" max="7949" width="10.7109375" bestFit="1" customWidth="1"/>
    <col min="8193" max="8193" width="7.85546875" customWidth="1"/>
    <col min="8194" max="8194" width="15.140625" customWidth="1"/>
    <col min="8195" max="8195" width="78.42578125" customWidth="1"/>
    <col min="8196" max="8198" width="10" customWidth="1"/>
    <col min="8199" max="8199" width="15" customWidth="1"/>
    <col min="8200" max="8200" width="15" bestFit="1" customWidth="1"/>
    <col min="8201" max="8201" width="16.85546875" bestFit="1" customWidth="1"/>
    <col min="8202" max="8202" width="12.85546875" bestFit="1" customWidth="1"/>
    <col min="8203" max="8204" width="9.140625" customWidth="1"/>
    <col min="8205" max="8205" width="10.7109375" bestFit="1" customWidth="1"/>
    <col min="8449" max="8449" width="7.85546875" customWidth="1"/>
    <col min="8450" max="8450" width="15.140625" customWidth="1"/>
    <col min="8451" max="8451" width="78.42578125" customWidth="1"/>
    <col min="8452" max="8454" width="10" customWidth="1"/>
    <col min="8455" max="8455" width="15" customWidth="1"/>
    <col min="8456" max="8456" width="15" bestFit="1" customWidth="1"/>
    <col min="8457" max="8457" width="16.85546875" bestFit="1" customWidth="1"/>
    <col min="8458" max="8458" width="12.85546875" bestFit="1" customWidth="1"/>
    <col min="8459" max="8460" width="9.140625" customWidth="1"/>
    <col min="8461" max="8461" width="10.7109375" bestFit="1" customWidth="1"/>
    <col min="8705" max="8705" width="7.85546875" customWidth="1"/>
    <col min="8706" max="8706" width="15.140625" customWidth="1"/>
    <col min="8707" max="8707" width="78.42578125" customWidth="1"/>
    <col min="8708" max="8710" width="10" customWidth="1"/>
    <col min="8711" max="8711" width="15" customWidth="1"/>
    <col min="8712" max="8712" width="15" bestFit="1" customWidth="1"/>
    <col min="8713" max="8713" width="16.85546875" bestFit="1" customWidth="1"/>
    <col min="8714" max="8714" width="12.85546875" bestFit="1" customWidth="1"/>
    <col min="8715" max="8716" width="9.140625" customWidth="1"/>
    <col min="8717" max="8717" width="10.7109375" bestFit="1" customWidth="1"/>
    <col min="8961" max="8961" width="7.85546875" customWidth="1"/>
    <col min="8962" max="8962" width="15.140625" customWidth="1"/>
    <col min="8963" max="8963" width="78.42578125" customWidth="1"/>
    <col min="8964" max="8966" width="10" customWidth="1"/>
    <col min="8967" max="8967" width="15" customWidth="1"/>
    <col min="8968" max="8968" width="15" bestFit="1" customWidth="1"/>
    <col min="8969" max="8969" width="16.85546875" bestFit="1" customWidth="1"/>
    <col min="8970" max="8970" width="12.85546875" bestFit="1" customWidth="1"/>
    <col min="8971" max="8972" width="9.140625" customWidth="1"/>
    <col min="8973" max="8973" width="10.7109375" bestFit="1" customWidth="1"/>
    <col min="9217" max="9217" width="7.85546875" customWidth="1"/>
    <col min="9218" max="9218" width="15.140625" customWidth="1"/>
    <col min="9219" max="9219" width="78.42578125" customWidth="1"/>
    <col min="9220" max="9222" width="10" customWidth="1"/>
    <col min="9223" max="9223" width="15" customWidth="1"/>
    <col min="9224" max="9224" width="15" bestFit="1" customWidth="1"/>
    <col min="9225" max="9225" width="16.85546875" bestFit="1" customWidth="1"/>
    <col min="9226" max="9226" width="12.85546875" bestFit="1" customWidth="1"/>
    <col min="9227" max="9228" width="9.140625" customWidth="1"/>
    <col min="9229" max="9229" width="10.7109375" bestFit="1" customWidth="1"/>
    <col min="9473" max="9473" width="7.85546875" customWidth="1"/>
    <col min="9474" max="9474" width="15.140625" customWidth="1"/>
    <col min="9475" max="9475" width="78.42578125" customWidth="1"/>
    <col min="9476" max="9478" width="10" customWidth="1"/>
    <col min="9479" max="9479" width="15" customWidth="1"/>
    <col min="9480" max="9480" width="15" bestFit="1" customWidth="1"/>
    <col min="9481" max="9481" width="16.85546875" bestFit="1" customWidth="1"/>
    <col min="9482" max="9482" width="12.85546875" bestFit="1" customWidth="1"/>
    <col min="9483" max="9484" width="9.140625" customWidth="1"/>
    <col min="9485" max="9485" width="10.7109375" bestFit="1" customWidth="1"/>
    <col min="9729" max="9729" width="7.85546875" customWidth="1"/>
    <col min="9730" max="9730" width="15.140625" customWidth="1"/>
    <col min="9731" max="9731" width="78.42578125" customWidth="1"/>
    <col min="9732" max="9734" width="10" customWidth="1"/>
    <col min="9735" max="9735" width="15" customWidth="1"/>
    <col min="9736" max="9736" width="15" bestFit="1" customWidth="1"/>
    <col min="9737" max="9737" width="16.85546875" bestFit="1" customWidth="1"/>
    <col min="9738" max="9738" width="12.85546875" bestFit="1" customWidth="1"/>
    <col min="9739" max="9740" width="9.140625" customWidth="1"/>
    <col min="9741" max="9741" width="10.7109375" bestFit="1" customWidth="1"/>
    <col min="9985" max="9985" width="7.85546875" customWidth="1"/>
    <col min="9986" max="9986" width="15.140625" customWidth="1"/>
    <col min="9987" max="9987" width="78.42578125" customWidth="1"/>
    <col min="9988" max="9990" width="10" customWidth="1"/>
    <col min="9991" max="9991" width="15" customWidth="1"/>
    <col min="9992" max="9992" width="15" bestFit="1" customWidth="1"/>
    <col min="9993" max="9993" width="16.85546875" bestFit="1" customWidth="1"/>
    <col min="9994" max="9994" width="12.85546875" bestFit="1" customWidth="1"/>
    <col min="9995" max="9996" width="9.140625" customWidth="1"/>
    <col min="9997" max="9997" width="10.7109375" bestFit="1" customWidth="1"/>
    <col min="10241" max="10241" width="7.85546875" customWidth="1"/>
    <col min="10242" max="10242" width="15.140625" customWidth="1"/>
    <col min="10243" max="10243" width="78.42578125" customWidth="1"/>
    <col min="10244" max="10246" width="10" customWidth="1"/>
    <col min="10247" max="10247" width="15" customWidth="1"/>
    <col min="10248" max="10248" width="15" bestFit="1" customWidth="1"/>
    <col min="10249" max="10249" width="16.85546875" bestFit="1" customWidth="1"/>
    <col min="10250" max="10250" width="12.85546875" bestFit="1" customWidth="1"/>
    <col min="10251" max="10252" width="9.140625" customWidth="1"/>
    <col min="10253" max="10253" width="10.7109375" bestFit="1" customWidth="1"/>
    <col min="10497" max="10497" width="7.85546875" customWidth="1"/>
    <col min="10498" max="10498" width="15.140625" customWidth="1"/>
    <col min="10499" max="10499" width="78.42578125" customWidth="1"/>
    <col min="10500" max="10502" width="10" customWidth="1"/>
    <col min="10503" max="10503" width="15" customWidth="1"/>
    <col min="10504" max="10504" width="15" bestFit="1" customWidth="1"/>
    <col min="10505" max="10505" width="16.85546875" bestFit="1" customWidth="1"/>
    <col min="10506" max="10506" width="12.85546875" bestFit="1" customWidth="1"/>
    <col min="10507" max="10508" width="9.140625" customWidth="1"/>
    <col min="10509" max="10509" width="10.7109375" bestFit="1" customWidth="1"/>
    <col min="10753" max="10753" width="7.85546875" customWidth="1"/>
    <col min="10754" max="10754" width="15.140625" customWidth="1"/>
    <col min="10755" max="10755" width="78.42578125" customWidth="1"/>
    <col min="10756" max="10758" width="10" customWidth="1"/>
    <col min="10759" max="10759" width="15" customWidth="1"/>
    <col min="10760" max="10760" width="15" bestFit="1" customWidth="1"/>
    <col min="10761" max="10761" width="16.85546875" bestFit="1" customWidth="1"/>
    <col min="10762" max="10762" width="12.85546875" bestFit="1" customWidth="1"/>
    <col min="10763" max="10764" width="9.140625" customWidth="1"/>
    <col min="10765" max="10765" width="10.7109375" bestFit="1" customWidth="1"/>
    <col min="11009" max="11009" width="7.85546875" customWidth="1"/>
    <col min="11010" max="11010" width="15.140625" customWidth="1"/>
    <col min="11011" max="11011" width="78.42578125" customWidth="1"/>
    <col min="11012" max="11014" width="10" customWidth="1"/>
    <col min="11015" max="11015" width="15" customWidth="1"/>
    <col min="11016" max="11016" width="15" bestFit="1" customWidth="1"/>
    <col min="11017" max="11017" width="16.85546875" bestFit="1" customWidth="1"/>
    <col min="11018" max="11018" width="12.85546875" bestFit="1" customWidth="1"/>
    <col min="11019" max="11020" width="9.140625" customWidth="1"/>
    <col min="11021" max="11021" width="10.7109375" bestFit="1" customWidth="1"/>
    <col min="11265" max="11265" width="7.85546875" customWidth="1"/>
    <col min="11266" max="11266" width="15.140625" customWidth="1"/>
    <col min="11267" max="11267" width="78.42578125" customWidth="1"/>
    <col min="11268" max="11270" width="10" customWidth="1"/>
    <col min="11271" max="11271" width="15" customWidth="1"/>
    <col min="11272" max="11272" width="15" bestFit="1" customWidth="1"/>
    <col min="11273" max="11273" width="16.85546875" bestFit="1" customWidth="1"/>
    <col min="11274" max="11274" width="12.85546875" bestFit="1" customWidth="1"/>
    <col min="11275" max="11276" width="9.140625" customWidth="1"/>
    <col min="11277" max="11277" width="10.7109375" bestFit="1" customWidth="1"/>
    <col min="11521" max="11521" width="7.85546875" customWidth="1"/>
    <col min="11522" max="11522" width="15.140625" customWidth="1"/>
    <col min="11523" max="11523" width="78.42578125" customWidth="1"/>
    <col min="11524" max="11526" width="10" customWidth="1"/>
    <col min="11527" max="11527" width="15" customWidth="1"/>
    <col min="11528" max="11528" width="15" bestFit="1" customWidth="1"/>
    <col min="11529" max="11529" width="16.85546875" bestFit="1" customWidth="1"/>
    <col min="11530" max="11530" width="12.85546875" bestFit="1" customWidth="1"/>
    <col min="11531" max="11532" width="9.140625" customWidth="1"/>
    <col min="11533" max="11533" width="10.7109375" bestFit="1" customWidth="1"/>
    <col min="11777" max="11777" width="7.85546875" customWidth="1"/>
    <col min="11778" max="11778" width="15.140625" customWidth="1"/>
    <col min="11779" max="11779" width="78.42578125" customWidth="1"/>
    <col min="11780" max="11782" width="10" customWidth="1"/>
    <col min="11783" max="11783" width="15" customWidth="1"/>
    <col min="11784" max="11784" width="15" bestFit="1" customWidth="1"/>
    <col min="11785" max="11785" width="16.85546875" bestFit="1" customWidth="1"/>
    <col min="11786" max="11786" width="12.85546875" bestFit="1" customWidth="1"/>
    <col min="11787" max="11788" width="9.140625" customWidth="1"/>
    <col min="11789" max="11789" width="10.7109375" bestFit="1" customWidth="1"/>
    <col min="12033" max="12033" width="7.85546875" customWidth="1"/>
    <col min="12034" max="12034" width="15.140625" customWidth="1"/>
    <col min="12035" max="12035" width="78.42578125" customWidth="1"/>
    <col min="12036" max="12038" width="10" customWidth="1"/>
    <col min="12039" max="12039" width="15" customWidth="1"/>
    <col min="12040" max="12040" width="15" bestFit="1" customWidth="1"/>
    <col min="12041" max="12041" width="16.85546875" bestFit="1" customWidth="1"/>
    <col min="12042" max="12042" width="12.85546875" bestFit="1" customWidth="1"/>
    <col min="12043" max="12044" width="9.140625" customWidth="1"/>
    <col min="12045" max="12045" width="10.7109375" bestFit="1" customWidth="1"/>
    <col min="12289" max="12289" width="7.85546875" customWidth="1"/>
    <col min="12290" max="12290" width="15.140625" customWidth="1"/>
    <col min="12291" max="12291" width="78.42578125" customWidth="1"/>
    <col min="12292" max="12294" width="10" customWidth="1"/>
    <col min="12295" max="12295" width="15" customWidth="1"/>
    <col min="12296" max="12296" width="15" bestFit="1" customWidth="1"/>
    <col min="12297" max="12297" width="16.85546875" bestFit="1" customWidth="1"/>
    <col min="12298" max="12298" width="12.85546875" bestFit="1" customWidth="1"/>
    <col min="12299" max="12300" width="9.140625" customWidth="1"/>
    <col min="12301" max="12301" width="10.7109375" bestFit="1" customWidth="1"/>
    <col min="12545" max="12545" width="7.85546875" customWidth="1"/>
    <col min="12546" max="12546" width="15.140625" customWidth="1"/>
    <col min="12547" max="12547" width="78.42578125" customWidth="1"/>
    <col min="12548" max="12550" width="10" customWidth="1"/>
    <col min="12551" max="12551" width="15" customWidth="1"/>
    <col min="12552" max="12552" width="15" bestFit="1" customWidth="1"/>
    <col min="12553" max="12553" width="16.85546875" bestFit="1" customWidth="1"/>
    <col min="12554" max="12554" width="12.85546875" bestFit="1" customWidth="1"/>
    <col min="12555" max="12556" width="9.140625" customWidth="1"/>
    <col min="12557" max="12557" width="10.7109375" bestFit="1" customWidth="1"/>
    <col min="12801" max="12801" width="7.85546875" customWidth="1"/>
    <col min="12802" max="12802" width="15.140625" customWidth="1"/>
    <col min="12803" max="12803" width="78.42578125" customWidth="1"/>
    <col min="12804" max="12806" width="10" customWidth="1"/>
    <col min="12807" max="12807" width="15" customWidth="1"/>
    <col min="12808" max="12808" width="15" bestFit="1" customWidth="1"/>
    <col min="12809" max="12809" width="16.85546875" bestFit="1" customWidth="1"/>
    <col min="12810" max="12810" width="12.85546875" bestFit="1" customWidth="1"/>
    <col min="12811" max="12812" width="9.140625" customWidth="1"/>
    <col min="12813" max="12813" width="10.7109375" bestFit="1" customWidth="1"/>
    <col min="13057" max="13057" width="7.85546875" customWidth="1"/>
    <col min="13058" max="13058" width="15.140625" customWidth="1"/>
    <col min="13059" max="13059" width="78.42578125" customWidth="1"/>
    <col min="13060" max="13062" width="10" customWidth="1"/>
    <col min="13063" max="13063" width="15" customWidth="1"/>
    <col min="13064" max="13064" width="15" bestFit="1" customWidth="1"/>
    <col min="13065" max="13065" width="16.85546875" bestFit="1" customWidth="1"/>
    <col min="13066" max="13066" width="12.85546875" bestFit="1" customWidth="1"/>
    <col min="13067" max="13068" width="9.140625" customWidth="1"/>
    <col min="13069" max="13069" width="10.7109375" bestFit="1" customWidth="1"/>
    <col min="13313" max="13313" width="7.85546875" customWidth="1"/>
    <col min="13314" max="13314" width="15.140625" customWidth="1"/>
    <col min="13315" max="13315" width="78.42578125" customWidth="1"/>
    <col min="13316" max="13318" width="10" customWidth="1"/>
    <col min="13319" max="13319" width="15" customWidth="1"/>
    <col min="13320" max="13320" width="15" bestFit="1" customWidth="1"/>
    <col min="13321" max="13321" width="16.85546875" bestFit="1" customWidth="1"/>
    <col min="13322" max="13322" width="12.85546875" bestFit="1" customWidth="1"/>
    <col min="13323" max="13324" width="9.140625" customWidth="1"/>
    <col min="13325" max="13325" width="10.7109375" bestFit="1" customWidth="1"/>
    <col min="13569" max="13569" width="7.85546875" customWidth="1"/>
    <col min="13570" max="13570" width="15.140625" customWidth="1"/>
    <col min="13571" max="13571" width="78.42578125" customWidth="1"/>
    <col min="13572" max="13574" width="10" customWidth="1"/>
    <col min="13575" max="13575" width="15" customWidth="1"/>
    <col min="13576" max="13576" width="15" bestFit="1" customWidth="1"/>
    <col min="13577" max="13577" width="16.85546875" bestFit="1" customWidth="1"/>
    <col min="13578" max="13578" width="12.85546875" bestFit="1" customWidth="1"/>
    <col min="13579" max="13580" width="9.140625" customWidth="1"/>
    <col min="13581" max="13581" width="10.7109375" bestFit="1" customWidth="1"/>
    <col min="13825" max="13825" width="7.85546875" customWidth="1"/>
    <col min="13826" max="13826" width="15.140625" customWidth="1"/>
    <col min="13827" max="13827" width="78.42578125" customWidth="1"/>
    <col min="13828" max="13830" width="10" customWidth="1"/>
    <col min="13831" max="13831" width="15" customWidth="1"/>
    <col min="13832" max="13832" width="15" bestFit="1" customWidth="1"/>
    <col min="13833" max="13833" width="16.85546875" bestFit="1" customWidth="1"/>
    <col min="13834" max="13834" width="12.85546875" bestFit="1" customWidth="1"/>
    <col min="13835" max="13836" width="9.140625" customWidth="1"/>
    <col min="13837" max="13837" width="10.7109375" bestFit="1" customWidth="1"/>
    <col min="14081" max="14081" width="7.85546875" customWidth="1"/>
    <col min="14082" max="14082" width="15.140625" customWidth="1"/>
    <col min="14083" max="14083" width="78.42578125" customWidth="1"/>
    <col min="14084" max="14086" width="10" customWidth="1"/>
    <col min="14087" max="14087" width="15" customWidth="1"/>
    <col min="14088" max="14088" width="15" bestFit="1" customWidth="1"/>
    <col min="14089" max="14089" width="16.85546875" bestFit="1" customWidth="1"/>
    <col min="14090" max="14090" width="12.85546875" bestFit="1" customWidth="1"/>
    <col min="14091" max="14092" width="9.140625" customWidth="1"/>
    <col min="14093" max="14093" width="10.7109375" bestFit="1" customWidth="1"/>
    <col min="14337" max="14337" width="7.85546875" customWidth="1"/>
    <col min="14338" max="14338" width="15.140625" customWidth="1"/>
    <col min="14339" max="14339" width="78.42578125" customWidth="1"/>
    <col min="14340" max="14342" width="10" customWidth="1"/>
    <col min="14343" max="14343" width="15" customWidth="1"/>
    <col min="14344" max="14344" width="15" bestFit="1" customWidth="1"/>
    <col min="14345" max="14345" width="16.85546875" bestFit="1" customWidth="1"/>
    <col min="14346" max="14346" width="12.85546875" bestFit="1" customWidth="1"/>
    <col min="14347" max="14348" width="9.140625" customWidth="1"/>
    <col min="14349" max="14349" width="10.7109375" bestFit="1" customWidth="1"/>
    <col min="14593" max="14593" width="7.85546875" customWidth="1"/>
    <col min="14594" max="14594" width="15.140625" customWidth="1"/>
    <col min="14595" max="14595" width="78.42578125" customWidth="1"/>
    <col min="14596" max="14598" width="10" customWidth="1"/>
    <col min="14599" max="14599" width="15" customWidth="1"/>
    <col min="14600" max="14600" width="15" bestFit="1" customWidth="1"/>
    <col min="14601" max="14601" width="16.85546875" bestFit="1" customWidth="1"/>
    <col min="14602" max="14602" width="12.85546875" bestFit="1" customWidth="1"/>
    <col min="14603" max="14604" width="9.140625" customWidth="1"/>
    <col min="14605" max="14605" width="10.7109375" bestFit="1" customWidth="1"/>
    <col min="14849" max="14849" width="7.85546875" customWidth="1"/>
    <col min="14850" max="14850" width="15.140625" customWidth="1"/>
    <col min="14851" max="14851" width="78.42578125" customWidth="1"/>
    <col min="14852" max="14854" width="10" customWidth="1"/>
    <col min="14855" max="14855" width="15" customWidth="1"/>
    <col min="14856" max="14856" width="15" bestFit="1" customWidth="1"/>
    <col min="14857" max="14857" width="16.85546875" bestFit="1" customWidth="1"/>
    <col min="14858" max="14858" width="12.85546875" bestFit="1" customWidth="1"/>
    <col min="14859" max="14860" width="9.140625" customWidth="1"/>
    <col min="14861" max="14861" width="10.7109375" bestFit="1" customWidth="1"/>
    <col min="15105" max="15105" width="7.85546875" customWidth="1"/>
    <col min="15106" max="15106" width="15.140625" customWidth="1"/>
    <col min="15107" max="15107" width="78.42578125" customWidth="1"/>
    <col min="15108" max="15110" width="10" customWidth="1"/>
    <col min="15111" max="15111" width="15" customWidth="1"/>
    <col min="15112" max="15112" width="15" bestFit="1" customWidth="1"/>
    <col min="15113" max="15113" width="16.85546875" bestFit="1" customWidth="1"/>
    <col min="15114" max="15114" width="12.85546875" bestFit="1" customWidth="1"/>
    <col min="15115" max="15116" width="9.140625" customWidth="1"/>
    <col min="15117" max="15117" width="10.7109375" bestFit="1" customWidth="1"/>
    <col min="15361" max="15361" width="7.85546875" customWidth="1"/>
    <col min="15362" max="15362" width="15.140625" customWidth="1"/>
    <col min="15363" max="15363" width="78.42578125" customWidth="1"/>
    <col min="15364" max="15366" width="10" customWidth="1"/>
    <col min="15367" max="15367" width="15" customWidth="1"/>
    <col min="15368" max="15368" width="15" bestFit="1" customWidth="1"/>
    <col min="15369" max="15369" width="16.85546875" bestFit="1" customWidth="1"/>
    <col min="15370" max="15370" width="12.85546875" bestFit="1" customWidth="1"/>
    <col min="15371" max="15372" width="9.140625" customWidth="1"/>
    <col min="15373" max="15373" width="10.7109375" bestFit="1" customWidth="1"/>
    <col min="15617" max="15617" width="7.85546875" customWidth="1"/>
    <col min="15618" max="15618" width="15.140625" customWidth="1"/>
    <col min="15619" max="15619" width="78.42578125" customWidth="1"/>
    <col min="15620" max="15622" width="10" customWidth="1"/>
    <col min="15623" max="15623" width="15" customWidth="1"/>
    <col min="15624" max="15624" width="15" bestFit="1" customWidth="1"/>
    <col min="15625" max="15625" width="16.85546875" bestFit="1" customWidth="1"/>
    <col min="15626" max="15626" width="12.85546875" bestFit="1" customWidth="1"/>
    <col min="15627" max="15628" width="9.140625" customWidth="1"/>
    <col min="15629" max="15629" width="10.7109375" bestFit="1" customWidth="1"/>
    <col min="15873" max="15873" width="7.85546875" customWidth="1"/>
    <col min="15874" max="15874" width="15.140625" customWidth="1"/>
    <col min="15875" max="15875" width="78.42578125" customWidth="1"/>
    <col min="15876" max="15878" width="10" customWidth="1"/>
    <col min="15879" max="15879" width="15" customWidth="1"/>
    <col min="15880" max="15880" width="15" bestFit="1" customWidth="1"/>
    <col min="15881" max="15881" width="16.85546875" bestFit="1" customWidth="1"/>
    <col min="15882" max="15882" width="12.85546875" bestFit="1" customWidth="1"/>
    <col min="15883" max="15884" width="9.140625" customWidth="1"/>
    <col min="15885" max="15885" width="10.7109375" bestFit="1" customWidth="1"/>
    <col min="16129" max="16129" width="7.85546875" customWidth="1"/>
    <col min="16130" max="16130" width="15.140625" customWidth="1"/>
    <col min="16131" max="16131" width="78.42578125" customWidth="1"/>
    <col min="16132" max="16134" width="10" customWidth="1"/>
    <col min="16135" max="16135" width="15" customWidth="1"/>
    <col min="16136" max="16136" width="15" bestFit="1" customWidth="1"/>
    <col min="16137" max="16137" width="16.85546875" bestFit="1" customWidth="1"/>
    <col min="16138" max="16138" width="12.85546875" bestFit="1" customWidth="1"/>
    <col min="16139" max="16140" width="9.140625" customWidth="1"/>
    <col min="16141" max="16141" width="10.7109375" bestFit="1" customWidth="1"/>
  </cols>
  <sheetData>
    <row r="1" spans="1:11" ht="6" customHeight="1" thickBot="1" x14ac:dyDescent="0.3">
      <c r="A1" s="1"/>
      <c r="B1" s="2"/>
      <c r="C1" s="3"/>
      <c r="D1" s="1"/>
      <c r="E1" s="3"/>
      <c r="F1" s="3"/>
      <c r="G1" s="87"/>
      <c r="H1" s="88"/>
      <c r="I1" s="89"/>
      <c r="J1" s="89"/>
      <c r="K1" s="3"/>
    </row>
    <row r="2" spans="1:11" x14ac:dyDescent="0.25">
      <c r="A2" s="1"/>
      <c r="B2" s="2"/>
      <c r="C2" s="3"/>
      <c r="D2" s="1"/>
      <c r="E2" s="420" t="s">
        <v>331</v>
      </c>
      <c r="F2" s="421"/>
      <c r="G2" s="421"/>
      <c r="H2" s="421"/>
      <c r="I2" s="421"/>
      <c r="J2" s="421"/>
      <c r="K2" s="422"/>
    </row>
    <row r="3" spans="1:11" x14ac:dyDescent="0.25">
      <c r="A3" s="1"/>
      <c r="B3" s="2"/>
      <c r="C3" s="3"/>
      <c r="D3" s="1"/>
      <c r="E3" s="423"/>
      <c r="F3" s="424"/>
      <c r="G3" s="424"/>
      <c r="H3" s="424"/>
      <c r="I3" s="424"/>
      <c r="J3" s="424"/>
      <c r="K3" s="425"/>
    </row>
    <row r="4" spans="1:11" x14ac:dyDescent="0.25">
      <c r="A4" s="1"/>
      <c r="B4" s="2"/>
      <c r="C4" s="3"/>
      <c r="D4" s="1"/>
      <c r="E4" s="6" t="s">
        <v>3</v>
      </c>
      <c r="F4" s="7"/>
      <c r="G4" s="426" t="s">
        <v>0</v>
      </c>
      <c r="H4" s="427"/>
      <c r="I4" s="41"/>
      <c r="J4" s="419" t="s">
        <v>1</v>
      </c>
      <c r="K4" s="8" t="s">
        <v>4</v>
      </c>
    </row>
    <row r="5" spans="1:11" ht="15.75" thickBot="1" x14ac:dyDescent="0.3">
      <c r="A5" s="1"/>
      <c r="B5" s="2"/>
      <c r="C5" s="3"/>
      <c r="D5" s="1"/>
      <c r="E5" s="9" t="s">
        <v>5</v>
      </c>
      <c r="F5" s="10"/>
      <c r="G5" s="11" t="s">
        <v>2</v>
      </c>
      <c r="H5" s="11"/>
      <c r="I5" s="11"/>
      <c r="J5" s="11"/>
      <c r="K5" s="42" t="s">
        <v>243</v>
      </c>
    </row>
    <row r="6" spans="1:11" ht="6" customHeight="1" thickBot="1" x14ac:dyDescent="0.3">
      <c r="A6" s="1"/>
      <c r="B6" s="2"/>
      <c r="C6" s="3"/>
      <c r="D6" s="1"/>
      <c r="E6" s="3"/>
      <c r="F6" s="3"/>
      <c r="G6" s="87"/>
      <c r="H6" s="88"/>
      <c r="I6" s="89"/>
      <c r="J6" s="89"/>
      <c r="K6" s="3"/>
    </row>
    <row r="7" spans="1:11" x14ac:dyDescent="0.25">
      <c r="A7" s="297" t="s">
        <v>6</v>
      </c>
      <c r="B7" s="12" t="s">
        <v>7</v>
      </c>
      <c r="C7" s="299" t="s">
        <v>8</v>
      </c>
      <c r="D7" s="300"/>
      <c r="E7" s="300"/>
      <c r="F7" s="301"/>
      <c r="G7" s="305" t="s">
        <v>9</v>
      </c>
      <c r="H7" s="307" t="s">
        <v>19</v>
      </c>
      <c r="I7" s="181" t="s">
        <v>10</v>
      </c>
      <c r="J7" s="181" t="s">
        <v>235</v>
      </c>
      <c r="K7" s="182" t="s">
        <v>242</v>
      </c>
    </row>
    <row r="8" spans="1:11" x14ac:dyDescent="0.25">
      <c r="A8" s="298"/>
      <c r="B8" s="218" t="s">
        <v>6</v>
      </c>
      <c r="C8" s="302"/>
      <c r="D8" s="303"/>
      <c r="E8" s="303"/>
      <c r="F8" s="304"/>
      <c r="G8" s="306"/>
      <c r="H8" s="308"/>
      <c r="I8" s="183" t="s">
        <v>11</v>
      </c>
      <c r="J8" s="183" t="s">
        <v>244</v>
      </c>
      <c r="K8" s="185" t="s">
        <v>244</v>
      </c>
    </row>
    <row r="9" spans="1:11" ht="15" customHeight="1" x14ac:dyDescent="0.25">
      <c r="A9" s="14"/>
      <c r="B9" s="15"/>
      <c r="C9" s="344"/>
      <c r="D9" s="345"/>
      <c r="E9" s="345"/>
      <c r="F9" s="346"/>
      <c r="G9" s="15"/>
      <c r="H9" s="45"/>
      <c r="I9" s="45"/>
      <c r="J9" s="45"/>
      <c r="K9" s="216" t="str">
        <f>IF(I9=0," ",IF(I9=" -"," -",H9*I9))</f>
        <v xml:space="preserve"> </v>
      </c>
    </row>
    <row r="10" spans="1:11" ht="15" customHeight="1" x14ac:dyDescent="0.25">
      <c r="A10" s="217" t="s">
        <v>28</v>
      </c>
      <c r="B10" s="17"/>
      <c r="C10" s="347" t="s">
        <v>12</v>
      </c>
      <c r="D10" s="348"/>
      <c r="E10" s="348"/>
      <c r="F10" s="349"/>
      <c r="G10" s="15"/>
      <c r="H10" s="48"/>
      <c r="I10" s="48"/>
      <c r="J10" s="48"/>
      <c r="K10" s="216"/>
    </row>
    <row r="11" spans="1:11" x14ac:dyDescent="0.25">
      <c r="A11" s="20"/>
      <c r="B11" s="17"/>
      <c r="C11" s="338"/>
      <c r="D11" s="339"/>
      <c r="E11" s="339"/>
      <c r="F11" s="340"/>
      <c r="G11" s="15"/>
      <c r="H11" s="48"/>
      <c r="I11" s="48"/>
      <c r="J11" s="48"/>
      <c r="K11" s="216"/>
    </row>
    <row r="12" spans="1:11" ht="15" customHeight="1" x14ac:dyDescent="0.25">
      <c r="A12" s="21"/>
      <c r="B12" s="22" t="s">
        <v>29</v>
      </c>
      <c r="C12" s="314" t="s">
        <v>96</v>
      </c>
      <c r="D12" s="315"/>
      <c r="E12" s="315"/>
      <c r="F12" s="316"/>
      <c r="G12" s="23"/>
      <c r="H12" s="23"/>
      <c r="I12" s="92"/>
      <c r="J12" s="92"/>
      <c r="K12" s="50"/>
    </row>
    <row r="13" spans="1:11" x14ac:dyDescent="0.25">
      <c r="A13" s="21"/>
      <c r="B13" s="22"/>
      <c r="C13" s="314" t="s">
        <v>92</v>
      </c>
      <c r="D13" s="333"/>
      <c r="E13" s="333"/>
      <c r="F13" s="334"/>
      <c r="G13" s="23"/>
      <c r="H13" s="23"/>
      <c r="I13" s="92"/>
      <c r="J13" s="92"/>
      <c r="K13" s="50"/>
    </row>
    <row r="14" spans="1:11" ht="11.25" customHeight="1" x14ac:dyDescent="0.25">
      <c r="A14" s="21"/>
      <c r="B14" s="22"/>
      <c r="C14" s="341"/>
      <c r="D14" s="342"/>
      <c r="E14" s="342"/>
      <c r="F14" s="343"/>
      <c r="G14" s="23"/>
      <c r="H14" s="23"/>
      <c r="I14" s="92"/>
      <c r="J14" s="92"/>
      <c r="K14" s="50"/>
    </row>
    <row r="15" spans="1:11" x14ac:dyDescent="0.25">
      <c r="A15" s="21"/>
      <c r="B15" s="22" t="s">
        <v>163</v>
      </c>
      <c r="C15" s="275" t="s">
        <v>105</v>
      </c>
      <c r="D15" s="333"/>
      <c r="E15" s="333"/>
      <c r="F15" s="334"/>
      <c r="G15" s="25" t="s">
        <v>21</v>
      </c>
      <c r="H15" s="23">
        <v>30</v>
      </c>
      <c r="I15" s="93">
        <v>46.51</v>
      </c>
      <c r="J15" s="93">
        <f>I15*1.3201</f>
        <v>61.397851000000003</v>
      </c>
      <c r="K15" s="50">
        <f>H15*J15</f>
        <v>1841.9355300000002</v>
      </c>
    </row>
    <row r="16" spans="1:11" ht="10.5" customHeight="1" x14ac:dyDescent="0.25">
      <c r="A16" s="21"/>
      <c r="B16" s="22"/>
      <c r="C16" s="314"/>
      <c r="D16" s="333"/>
      <c r="E16" s="333"/>
      <c r="F16" s="334"/>
      <c r="G16" s="23"/>
      <c r="H16" s="23"/>
      <c r="I16" s="92"/>
      <c r="J16" s="92"/>
      <c r="K16" s="50"/>
    </row>
    <row r="17" spans="1:11" x14ac:dyDescent="0.25">
      <c r="A17" s="21"/>
      <c r="B17" s="22" t="s">
        <v>30</v>
      </c>
      <c r="C17" s="314" t="s">
        <v>97</v>
      </c>
      <c r="D17" s="315"/>
      <c r="E17" s="315"/>
      <c r="F17" s="316"/>
      <c r="G17" s="23"/>
      <c r="H17" s="23"/>
      <c r="I17" s="92"/>
      <c r="J17" s="92"/>
      <c r="K17" s="50"/>
    </row>
    <row r="18" spans="1:11" x14ac:dyDescent="0.25">
      <c r="A18" s="21"/>
      <c r="B18" s="22"/>
      <c r="C18" s="314" t="s">
        <v>93</v>
      </c>
      <c r="D18" s="333"/>
      <c r="E18" s="333"/>
      <c r="F18" s="334"/>
      <c r="G18" s="23"/>
      <c r="H18" s="23"/>
      <c r="I18" s="92"/>
      <c r="J18" s="92"/>
      <c r="K18" s="50"/>
    </row>
    <row r="19" spans="1:11" ht="9.75" customHeight="1" x14ac:dyDescent="0.25">
      <c r="A19" s="21"/>
      <c r="B19" s="22"/>
      <c r="C19" s="208"/>
      <c r="D19" s="209"/>
      <c r="E19" s="209"/>
      <c r="F19" s="210"/>
      <c r="G19" s="23"/>
      <c r="H19" s="23"/>
      <c r="I19" s="92"/>
      <c r="J19" s="92"/>
      <c r="K19" s="50"/>
    </row>
    <row r="20" spans="1:11" x14ac:dyDescent="0.25">
      <c r="A20" s="21"/>
      <c r="B20" s="22" t="s">
        <v>117</v>
      </c>
      <c r="C20" s="275" t="s">
        <v>71</v>
      </c>
      <c r="D20" s="333"/>
      <c r="E20" s="333"/>
      <c r="F20" s="334"/>
      <c r="G20" s="25" t="s">
        <v>74</v>
      </c>
      <c r="H20" s="23">
        <v>1</v>
      </c>
      <c r="I20" s="93">
        <v>84.48</v>
      </c>
      <c r="J20" s="93">
        <f>I20*1.3201</f>
        <v>111.52204800000001</v>
      </c>
      <c r="K20" s="50">
        <f>H20*J20</f>
        <v>111.52204800000001</v>
      </c>
    </row>
    <row r="21" spans="1:11" x14ac:dyDescent="0.25">
      <c r="A21" s="21"/>
      <c r="B21" s="22"/>
      <c r="C21" s="314"/>
      <c r="D21" s="333"/>
      <c r="E21" s="333"/>
      <c r="F21" s="334"/>
      <c r="G21" s="23"/>
      <c r="H21" s="23"/>
      <c r="I21" s="92"/>
      <c r="J21" s="92"/>
      <c r="K21" s="50"/>
    </row>
    <row r="22" spans="1:11" x14ac:dyDescent="0.25">
      <c r="A22" s="21"/>
      <c r="B22" s="22" t="s">
        <v>118</v>
      </c>
      <c r="C22" s="275" t="s">
        <v>72</v>
      </c>
      <c r="D22" s="333"/>
      <c r="E22" s="333"/>
      <c r="F22" s="334"/>
      <c r="G22" s="25" t="s">
        <v>74</v>
      </c>
      <c r="H22" s="23">
        <v>2</v>
      </c>
      <c r="I22" s="93">
        <v>49.9</v>
      </c>
      <c r="J22" s="93">
        <f>I22*1.3201</f>
        <v>65.872990000000001</v>
      </c>
      <c r="K22" s="50">
        <f>H22*J22</f>
        <v>131.74598</v>
      </c>
    </row>
    <row r="23" spans="1:11" x14ac:dyDescent="0.25">
      <c r="A23" s="21"/>
      <c r="B23" s="22"/>
      <c r="C23" s="314"/>
      <c r="D23" s="333"/>
      <c r="E23" s="333"/>
      <c r="F23" s="334"/>
      <c r="G23" s="23"/>
      <c r="H23" s="23"/>
      <c r="I23" s="92"/>
      <c r="J23" s="92"/>
      <c r="K23" s="50"/>
    </row>
    <row r="24" spans="1:11" x14ac:dyDescent="0.25">
      <c r="A24" s="21"/>
      <c r="B24" s="22" t="s">
        <v>203</v>
      </c>
      <c r="C24" s="275" t="s">
        <v>73</v>
      </c>
      <c r="D24" s="333"/>
      <c r="E24" s="333"/>
      <c r="F24" s="334"/>
      <c r="G24" s="25" t="s">
        <v>74</v>
      </c>
      <c r="H24" s="23">
        <v>1</v>
      </c>
      <c r="I24" s="93">
        <v>45.43</v>
      </c>
      <c r="J24" s="93">
        <f>I24*1.3201</f>
        <v>59.972143000000003</v>
      </c>
      <c r="K24" s="50">
        <f>H24*J24</f>
        <v>59.972143000000003</v>
      </c>
    </row>
    <row r="25" spans="1:11" ht="10.5" customHeight="1" x14ac:dyDescent="0.25">
      <c r="A25" s="21"/>
      <c r="B25" s="22"/>
      <c r="C25" s="314"/>
      <c r="D25" s="333"/>
      <c r="E25" s="333"/>
      <c r="F25" s="334"/>
      <c r="G25" s="23"/>
      <c r="H25" s="23"/>
      <c r="I25" s="92"/>
      <c r="J25" s="92"/>
      <c r="K25" s="50"/>
    </row>
    <row r="26" spans="1:11" s="274" customFormat="1" ht="25.5" customHeight="1" x14ac:dyDescent="0.25">
      <c r="A26" s="270"/>
      <c r="B26" s="271" t="s">
        <v>32</v>
      </c>
      <c r="C26" s="314" t="s">
        <v>320</v>
      </c>
      <c r="D26" s="315"/>
      <c r="E26" s="315"/>
      <c r="F26" s="316"/>
      <c r="G26" s="93"/>
      <c r="H26" s="93"/>
      <c r="I26" s="272"/>
      <c r="J26" s="272"/>
      <c r="K26" s="273"/>
    </row>
    <row r="27" spans="1:11" x14ac:dyDescent="0.25">
      <c r="A27" s="21"/>
      <c r="B27" s="22"/>
      <c r="C27" s="314"/>
      <c r="D27" s="315"/>
      <c r="E27" s="315"/>
      <c r="F27" s="316"/>
      <c r="G27" s="23"/>
      <c r="H27" s="23"/>
      <c r="I27" s="92"/>
      <c r="J27" s="92"/>
      <c r="K27" s="50"/>
    </row>
    <row r="28" spans="1:11" x14ac:dyDescent="0.25">
      <c r="A28" s="21"/>
      <c r="B28" s="22" t="s">
        <v>119</v>
      </c>
      <c r="C28" s="275" t="s">
        <v>98</v>
      </c>
      <c r="D28" s="333"/>
      <c r="E28" s="333"/>
      <c r="F28" s="334"/>
      <c r="G28" s="25" t="s">
        <v>21</v>
      </c>
      <c r="H28" s="23">
        <v>714</v>
      </c>
      <c r="I28" s="93">
        <v>36.51</v>
      </c>
      <c r="J28" s="93">
        <f>I28*1.3201</f>
        <v>48.196851000000002</v>
      </c>
      <c r="K28" s="50">
        <f>H28*J28</f>
        <v>34412.551614000004</v>
      </c>
    </row>
    <row r="29" spans="1:11" ht="12" customHeight="1" x14ac:dyDescent="0.25">
      <c r="A29" s="21"/>
      <c r="B29" s="22"/>
      <c r="C29" s="314"/>
      <c r="D29" s="315"/>
      <c r="E29" s="315"/>
      <c r="F29" s="316"/>
      <c r="G29" s="23"/>
      <c r="H29" s="23"/>
      <c r="I29" s="92"/>
      <c r="J29" s="92"/>
      <c r="K29" s="50"/>
    </row>
    <row r="30" spans="1:11" ht="15" customHeight="1" x14ac:dyDescent="0.25">
      <c r="A30" s="21"/>
      <c r="B30" s="22" t="s">
        <v>34</v>
      </c>
      <c r="C30" s="275" t="s">
        <v>99</v>
      </c>
      <c r="D30" s="333"/>
      <c r="E30" s="333"/>
      <c r="F30" s="334"/>
      <c r="G30" s="25"/>
      <c r="H30" s="23"/>
      <c r="I30" s="93"/>
      <c r="J30" s="93"/>
      <c r="K30" s="50"/>
    </row>
    <row r="31" spans="1:11" ht="15" customHeight="1" x14ac:dyDescent="0.25">
      <c r="A31" s="21"/>
      <c r="B31" s="22"/>
      <c r="C31" s="314" t="s">
        <v>245</v>
      </c>
      <c r="D31" s="315"/>
      <c r="E31" s="315"/>
      <c r="F31" s="316"/>
      <c r="G31" s="23"/>
      <c r="H31" s="23"/>
      <c r="I31" s="92"/>
      <c r="J31" s="92"/>
      <c r="K31" s="50"/>
    </row>
    <row r="32" spans="1:11" x14ac:dyDescent="0.25">
      <c r="A32" s="21"/>
      <c r="B32" s="22"/>
      <c r="C32" s="275"/>
      <c r="D32" s="333"/>
      <c r="E32" s="333"/>
      <c r="F32" s="334"/>
      <c r="G32" s="25"/>
      <c r="H32" s="23"/>
      <c r="I32" s="93"/>
      <c r="J32" s="93"/>
      <c r="K32" s="50"/>
    </row>
    <row r="33" spans="1:11" ht="15.75" customHeight="1" thickBot="1" x14ac:dyDescent="0.3">
      <c r="A33" s="21"/>
      <c r="B33" s="22" t="s">
        <v>120</v>
      </c>
      <c r="C33" s="275" t="s">
        <v>246</v>
      </c>
      <c r="D33" s="276"/>
      <c r="E33" s="276"/>
      <c r="F33" s="277"/>
      <c r="G33" s="15" t="s">
        <v>21</v>
      </c>
      <c r="H33" s="48">
        <v>60</v>
      </c>
      <c r="I33" s="92">
        <v>251.79</v>
      </c>
      <c r="J33" s="92">
        <f>I33*1.3201</f>
        <v>332.38797900000003</v>
      </c>
      <c r="K33" s="50">
        <f>H33*J33</f>
        <v>19943.278740000002</v>
      </c>
    </row>
    <row r="34" spans="1:11" ht="6" customHeight="1" thickBot="1" x14ac:dyDescent="0.3">
      <c r="A34" s="66"/>
      <c r="B34" s="67"/>
      <c r="C34" s="317"/>
      <c r="D34" s="317"/>
      <c r="E34" s="317"/>
      <c r="F34" s="317"/>
      <c r="G34" s="211"/>
      <c r="H34" s="113"/>
      <c r="I34" s="114"/>
      <c r="J34" s="114"/>
      <c r="K34" s="73"/>
    </row>
    <row r="35" spans="1:11" x14ac:dyDescent="0.25">
      <c r="A35" s="27" t="s">
        <v>15</v>
      </c>
      <c r="B35" s="29"/>
      <c r="C35" s="30"/>
      <c r="D35" s="28" t="s">
        <v>16</v>
      </c>
      <c r="E35" s="29"/>
      <c r="F35" s="31"/>
      <c r="G35" s="96"/>
      <c r="H35" s="97"/>
      <c r="I35" s="98"/>
      <c r="J35" s="98"/>
      <c r="K35" s="74"/>
    </row>
    <row r="36" spans="1:11" ht="15.75" thickBot="1" x14ac:dyDescent="0.3">
      <c r="A36" s="34"/>
      <c r="B36" s="36"/>
      <c r="C36" s="37"/>
      <c r="D36" s="38"/>
      <c r="E36" s="35"/>
      <c r="F36" s="35"/>
      <c r="G36" s="35"/>
      <c r="H36" s="99"/>
      <c r="I36" s="40"/>
      <c r="J36" s="40"/>
      <c r="K36" s="75"/>
    </row>
    <row r="37" spans="1:11" x14ac:dyDescent="0.25">
      <c r="A37" s="109"/>
      <c r="B37" s="110"/>
      <c r="C37" s="327"/>
      <c r="D37" s="328"/>
      <c r="E37" s="328"/>
      <c r="F37" s="329"/>
      <c r="G37" s="110"/>
      <c r="H37" s="111"/>
      <c r="I37" s="111"/>
      <c r="J37" s="111"/>
      <c r="K37" s="112" t="str">
        <f>IF(I37=0," ",IF(I37=" -"," -",H37*I37))</f>
        <v xml:space="preserve"> </v>
      </c>
    </row>
    <row r="38" spans="1:11" x14ac:dyDescent="0.25">
      <c r="A38" s="14"/>
      <c r="B38" s="15" t="s">
        <v>247</v>
      </c>
      <c r="C38" s="108" t="s">
        <v>248</v>
      </c>
      <c r="D38" s="200"/>
      <c r="E38" s="212"/>
      <c r="F38" s="213"/>
      <c r="G38" s="15" t="s">
        <v>21</v>
      </c>
      <c r="H38" s="48">
        <v>72</v>
      </c>
      <c r="I38" s="48">
        <v>281.72000000000003</v>
      </c>
      <c r="J38" s="48">
        <f>I38*1.3201</f>
        <v>371.89857200000006</v>
      </c>
      <c r="K38" s="216">
        <f>H38*J38</f>
        <v>26776.697184000004</v>
      </c>
    </row>
    <row r="39" spans="1:11" x14ac:dyDescent="0.25">
      <c r="A39" s="14"/>
      <c r="B39" s="15"/>
      <c r="C39" s="108"/>
      <c r="D39" s="200"/>
      <c r="E39" s="212"/>
      <c r="F39" s="213"/>
      <c r="G39" s="15"/>
      <c r="H39" s="48"/>
      <c r="I39" s="48"/>
      <c r="J39" s="48"/>
      <c r="K39" s="216"/>
    </row>
    <row r="40" spans="1:11" x14ac:dyDescent="0.25">
      <c r="A40" s="14"/>
      <c r="B40" s="15" t="s">
        <v>35</v>
      </c>
      <c r="C40" s="104" t="s">
        <v>322</v>
      </c>
      <c r="D40" s="105"/>
      <c r="E40" s="105"/>
      <c r="F40" s="106"/>
      <c r="G40" s="15"/>
      <c r="H40" s="48"/>
      <c r="I40" s="48"/>
      <c r="J40" s="48"/>
      <c r="K40" s="216"/>
    </row>
    <row r="41" spans="1:11" x14ac:dyDescent="0.25">
      <c r="A41" s="20"/>
      <c r="B41" s="17"/>
      <c r="C41" s="338" t="s">
        <v>323</v>
      </c>
      <c r="D41" s="339"/>
      <c r="E41" s="339"/>
      <c r="F41" s="340"/>
      <c r="G41" s="15"/>
      <c r="H41" s="48"/>
      <c r="I41" s="100"/>
      <c r="J41" s="48"/>
      <c r="K41" s="216"/>
    </row>
    <row r="42" spans="1:11" x14ac:dyDescent="0.25">
      <c r="A42" s="21"/>
      <c r="B42" s="22"/>
      <c r="C42" s="314"/>
      <c r="D42" s="315"/>
      <c r="E42" s="315"/>
      <c r="F42" s="316"/>
      <c r="G42" s="23"/>
      <c r="H42" s="23"/>
      <c r="I42" s="92"/>
      <c r="J42" s="92"/>
      <c r="K42" s="50"/>
    </row>
    <row r="43" spans="1:11" ht="15" customHeight="1" x14ac:dyDescent="0.25">
      <c r="A43" s="21"/>
      <c r="B43" s="22" t="s">
        <v>204</v>
      </c>
      <c r="C43" s="314" t="s">
        <v>106</v>
      </c>
      <c r="D43" s="333"/>
      <c r="E43" s="333"/>
      <c r="F43" s="334"/>
      <c r="G43" s="23" t="s">
        <v>74</v>
      </c>
      <c r="H43" s="23">
        <v>7</v>
      </c>
      <c r="I43" s="92">
        <v>145.85</v>
      </c>
      <c r="J43" s="92">
        <f>I43*1.3201</f>
        <v>192.536585</v>
      </c>
      <c r="K43" s="50">
        <f>H43*J43</f>
        <v>1347.756095</v>
      </c>
    </row>
    <row r="44" spans="1:11" x14ac:dyDescent="0.25">
      <c r="A44" s="21"/>
      <c r="B44" s="22"/>
      <c r="C44" s="275"/>
      <c r="D44" s="333"/>
      <c r="E44" s="333"/>
      <c r="F44" s="334"/>
      <c r="G44" s="25"/>
      <c r="H44" s="23"/>
      <c r="I44" s="93"/>
      <c r="J44" s="93"/>
      <c r="K44" s="50"/>
    </row>
    <row r="45" spans="1:11" ht="15" customHeight="1" x14ac:dyDescent="0.25">
      <c r="A45" s="21"/>
      <c r="B45" s="22" t="s">
        <v>205</v>
      </c>
      <c r="C45" s="314" t="s">
        <v>249</v>
      </c>
      <c r="D45" s="333"/>
      <c r="E45" s="333"/>
      <c r="F45" s="334"/>
      <c r="G45" s="23" t="s">
        <v>74</v>
      </c>
      <c r="H45" s="23">
        <v>2</v>
      </c>
      <c r="I45" s="92">
        <v>413.61</v>
      </c>
      <c r="J45" s="92">
        <f>I45*1.3201</f>
        <v>546.00656100000003</v>
      </c>
      <c r="K45" s="50">
        <f>H45*J45</f>
        <v>1092.0131220000001</v>
      </c>
    </row>
    <row r="46" spans="1:11" x14ac:dyDescent="0.25">
      <c r="A46" s="21"/>
      <c r="B46" s="22"/>
      <c r="C46" s="314"/>
      <c r="D46" s="315"/>
      <c r="E46" s="315"/>
      <c r="F46" s="316"/>
      <c r="G46" s="23"/>
      <c r="H46" s="23"/>
      <c r="I46" s="92"/>
      <c r="J46" s="92"/>
      <c r="K46" s="50"/>
    </row>
    <row r="47" spans="1:11" ht="15" customHeight="1" x14ac:dyDescent="0.25">
      <c r="A47" s="21"/>
      <c r="B47" s="22" t="s">
        <v>206</v>
      </c>
      <c r="C47" s="314" t="s">
        <v>250</v>
      </c>
      <c r="D47" s="333"/>
      <c r="E47" s="333"/>
      <c r="F47" s="334"/>
      <c r="G47" s="23" t="s">
        <v>74</v>
      </c>
      <c r="H47" s="23">
        <v>1</v>
      </c>
      <c r="I47" s="92">
        <v>431.85</v>
      </c>
      <c r="J47" s="92">
        <f>I47*1.3201</f>
        <v>570.08518500000002</v>
      </c>
      <c r="K47" s="50">
        <f>H47*J47</f>
        <v>570.08518500000002</v>
      </c>
    </row>
    <row r="48" spans="1:11" x14ac:dyDescent="0.25">
      <c r="A48" s="21"/>
      <c r="B48" s="22"/>
      <c r="C48" s="275"/>
      <c r="D48" s="333"/>
      <c r="E48" s="333"/>
      <c r="F48" s="334"/>
      <c r="G48" s="25"/>
      <c r="H48" s="23"/>
      <c r="I48" s="93"/>
      <c r="J48" s="93"/>
      <c r="K48" s="50"/>
    </row>
    <row r="49" spans="1:11" ht="15" customHeight="1" x14ac:dyDescent="0.25">
      <c r="A49" s="21"/>
      <c r="B49" s="22" t="s">
        <v>207</v>
      </c>
      <c r="C49" s="314" t="s">
        <v>251</v>
      </c>
      <c r="D49" s="315"/>
      <c r="E49" s="315"/>
      <c r="F49" s="316"/>
      <c r="G49" s="23" t="s">
        <v>74</v>
      </c>
      <c r="H49" s="23">
        <v>2</v>
      </c>
      <c r="I49" s="92">
        <v>156</v>
      </c>
      <c r="J49" s="92">
        <f>I49*1.3201</f>
        <v>205.93560000000002</v>
      </c>
      <c r="K49" s="50">
        <f>H49*J49</f>
        <v>411.87120000000004</v>
      </c>
    </row>
    <row r="50" spans="1:11" x14ac:dyDescent="0.25">
      <c r="A50" s="21"/>
      <c r="B50" s="22"/>
      <c r="C50" s="275"/>
      <c r="D50" s="333"/>
      <c r="E50" s="333"/>
      <c r="F50" s="334"/>
      <c r="G50" s="25"/>
      <c r="H50" s="23"/>
      <c r="I50" s="93"/>
      <c r="J50" s="93"/>
      <c r="K50" s="50"/>
    </row>
    <row r="51" spans="1:11" ht="15" customHeight="1" x14ac:dyDescent="0.25">
      <c r="A51" s="21"/>
      <c r="B51" s="22" t="s">
        <v>208</v>
      </c>
      <c r="C51" s="275" t="s">
        <v>265</v>
      </c>
      <c r="D51" s="333"/>
      <c r="E51" s="333"/>
      <c r="F51" s="334"/>
      <c r="G51" s="25" t="s">
        <v>74</v>
      </c>
      <c r="H51" s="23">
        <v>2</v>
      </c>
      <c r="I51" s="92">
        <v>291.86</v>
      </c>
      <c r="J51" s="92">
        <f>I51*1.3201</f>
        <v>385.28438600000004</v>
      </c>
      <c r="K51" s="50">
        <f>H51*J51</f>
        <v>770.56877200000008</v>
      </c>
    </row>
    <row r="52" spans="1:11" ht="11.25" customHeight="1" x14ac:dyDescent="0.25">
      <c r="A52" s="21"/>
      <c r="B52" s="22"/>
      <c r="C52" s="288"/>
      <c r="D52" s="289"/>
      <c r="E52" s="289"/>
      <c r="F52" s="290"/>
      <c r="G52" s="23"/>
      <c r="H52" s="23"/>
      <c r="I52" s="92"/>
      <c r="J52" s="92"/>
      <c r="K52" s="50"/>
    </row>
    <row r="53" spans="1:11" ht="15" customHeight="1" x14ac:dyDescent="0.25">
      <c r="A53" s="21"/>
      <c r="B53" s="22" t="s">
        <v>36</v>
      </c>
      <c r="C53" s="275" t="s">
        <v>95</v>
      </c>
      <c r="D53" s="276"/>
      <c r="E53" s="276"/>
      <c r="F53" s="277"/>
      <c r="G53" s="23"/>
      <c r="H53" s="23"/>
      <c r="I53" s="92"/>
      <c r="J53" s="92"/>
      <c r="K53" s="50"/>
    </row>
    <row r="54" spans="1:11" ht="15" customHeight="1" x14ac:dyDescent="0.25">
      <c r="A54" s="21"/>
      <c r="B54" s="22"/>
      <c r="C54" s="314" t="s">
        <v>94</v>
      </c>
      <c r="D54" s="333"/>
      <c r="E54" s="333"/>
      <c r="F54" s="334"/>
      <c r="G54" s="23"/>
      <c r="H54" s="23"/>
      <c r="I54" s="92"/>
      <c r="J54" s="92"/>
      <c r="K54" s="50"/>
    </row>
    <row r="55" spans="1:11" x14ac:dyDescent="0.25">
      <c r="A55" s="21"/>
      <c r="B55" s="22"/>
      <c r="C55" s="275"/>
      <c r="D55" s="333"/>
      <c r="E55" s="333"/>
      <c r="F55" s="334"/>
      <c r="G55" s="25"/>
      <c r="H55" s="23"/>
      <c r="I55" s="93"/>
      <c r="J55" s="93"/>
      <c r="K55" s="50"/>
    </row>
    <row r="56" spans="1:11" ht="15" customHeight="1" x14ac:dyDescent="0.25">
      <c r="A56" s="21"/>
      <c r="B56" s="22" t="s">
        <v>121</v>
      </c>
      <c r="C56" s="314" t="s">
        <v>100</v>
      </c>
      <c r="D56" s="315"/>
      <c r="E56" s="315"/>
      <c r="F56" s="316"/>
      <c r="G56" s="23"/>
      <c r="H56" s="23"/>
      <c r="I56" s="92"/>
      <c r="J56" s="92"/>
      <c r="K56" s="50"/>
    </row>
    <row r="57" spans="1:11" x14ac:dyDescent="0.25">
      <c r="A57" s="21"/>
      <c r="B57" s="22"/>
      <c r="C57" s="275"/>
      <c r="D57" s="333"/>
      <c r="E57" s="333"/>
      <c r="F57" s="334"/>
      <c r="G57" s="25"/>
      <c r="H57" s="23"/>
      <c r="I57" s="93"/>
      <c r="J57" s="93"/>
      <c r="K57" s="50"/>
    </row>
    <row r="58" spans="1:11" ht="15" customHeight="1" x14ac:dyDescent="0.25">
      <c r="A58" s="21"/>
      <c r="B58" s="22"/>
      <c r="C58" s="314" t="s">
        <v>101</v>
      </c>
      <c r="D58" s="315"/>
      <c r="E58" s="315"/>
      <c r="F58" s="316"/>
      <c r="G58" s="23" t="s">
        <v>74</v>
      </c>
      <c r="H58" s="23">
        <v>3</v>
      </c>
      <c r="I58" s="92">
        <v>210.86</v>
      </c>
      <c r="J58" s="92">
        <f>I58*1.3201</f>
        <v>278.35628600000001</v>
      </c>
      <c r="K58" s="50">
        <f>H58*J58</f>
        <v>835.06885800000009</v>
      </c>
    </row>
    <row r="59" spans="1:11" ht="13.5" customHeight="1" x14ac:dyDescent="0.25">
      <c r="A59" s="21"/>
      <c r="B59" s="22"/>
      <c r="C59" s="275"/>
      <c r="D59" s="333"/>
      <c r="E59" s="333"/>
      <c r="F59" s="334"/>
      <c r="G59" s="25"/>
      <c r="H59" s="23"/>
      <c r="I59" s="93"/>
      <c r="J59" s="93"/>
      <c r="K59" s="50"/>
    </row>
    <row r="60" spans="1:11" x14ac:dyDescent="0.25">
      <c r="A60" s="21"/>
      <c r="B60" s="22" t="s">
        <v>122</v>
      </c>
      <c r="C60" s="101" t="s">
        <v>75</v>
      </c>
      <c r="D60" s="206"/>
      <c r="E60" s="206"/>
      <c r="F60" s="207"/>
      <c r="G60" s="25"/>
      <c r="H60" s="23"/>
      <c r="I60" s="92"/>
      <c r="J60" s="92"/>
      <c r="K60" s="50"/>
    </row>
    <row r="61" spans="1:11" ht="11.25" customHeight="1" x14ac:dyDescent="0.25">
      <c r="A61" s="21"/>
      <c r="B61" s="22"/>
      <c r="C61" s="205"/>
      <c r="D61" s="206"/>
      <c r="E61" s="206"/>
      <c r="F61" s="207"/>
      <c r="G61" s="25"/>
      <c r="H61" s="23"/>
      <c r="I61" s="93"/>
      <c r="J61" s="93"/>
      <c r="K61" s="50"/>
    </row>
    <row r="62" spans="1:11" x14ac:dyDescent="0.25">
      <c r="A62" s="21"/>
      <c r="B62" s="22"/>
      <c r="C62" s="101" t="s">
        <v>252</v>
      </c>
      <c r="D62" s="206"/>
      <c r="E62" s="206"/>
      <c r="F62" s="207"/>
      <c r="G62" s="25" t="s">
        <v>74</v>
      </c>
      <c r="H62" s="23">
        <v>3</v>
      </c>
      <c r="I62" s="93">
        <v>290.66000000000003</v>
      </c>
      <c r="J62" s="93">
        <f>I62*1.3201</f>
        <v>383.70026600000006</v>
      </c>
      <c r="K62" s="50">
        <f>H62*J62</f>
        <v>1151.1007980000002</v>
      </c>
    </row>
    <row r="63" spans="1:11" ht="8.25" customHeight="1" x14ac:dyDescent="0.25">
      <c r="A63" s="21"/>
      <c r="B63" s="22"/>
      <c r="C63" s="205"/>
      <c r="D63" s="206"/>
      <c r="E63" s="206"/>
      <c r="F63" s="207"/>
      <c r="G63" s="25"/>
      <c r="H63" s="23"/>
      <c r="I63" s="93"/>
      <c r="J63" s="93"/>
      <c r="K63" s="50"/>
    </row>
    <row r="64" spans="1:11" ht="21" customHeight="1" x14ac:dyDescent="0.25">
      <c r="A64" s="21"/>
      <c r="B64" s="15" t="s">
        <v>37</v>
      </c>
      <c r="C64" s="335" t="s">
        <v>253</v>
      </c>
      <c r="D64" s="336"/>
      <c r="E64" s="336"/>
      <c r="F64" s="337"/>
      <c r="G64" s="15"/>
      <c r="H64" s="48"/>
      <c r="I64" s="93"/>
      <c r="J64" s="93"/>
      <c r="K64" s="50"/>
    </row>
    <row r="65" spans="1:11" ht="12.75" customHeight="1" x14ac:dyDescent="0.25">
      <c r="A65" s="21"/>
      <c r="B65" s="17"/>
      <c r="C65" s="338" t="s">
        <v>254</v>
      </c>
      <c r="D65" s="339"/>
      <c r="E65" s="339"/>
      <c r="F65" s="340"/>
      <c r="G65" s="15" t="s">
        <v>74</v>
      </c>
      <c r="H65" s="48">
        <v>4</v>
      </c>
      <c r="I65" s="93">
        <v>497.48</v>
      </c>
      <c r="J65" s="93">
        <f>I65*1.3201</f>
        <v>656.7233480000001</v>
      </c>
      <c r="K65" s="50">
        <f>H65*J65</f>
        <v>2626.8933920000004</v>
      </c>
    </row>
    <row r="66" spans="1:11" x14ac:dyDescent="0.25">
      <c r="A66" s="21"/>
      <c r="B66" s="22"/>
      <c r="C66" s="314"/>
      <c r="D66" s="315"/>
      <c r="E66" s="315"/>
      <c r="F66" s="316"/>
      <c r="G66" s="23"/>
      <c r="H66" s="23"/>
      <c r="I66" s="93"/>
      <c r="J66" s="93"/>
      <c r="K66" s="50"/>
    </row>
    <row r="67" spans="1:11" ht="12.75" customHeight="1" x14ac:dyDescent="0.25">
      <c r="A67" s="21"/>
      <c r="B67" s="22" t="s">
        <v>123</v>
      </c>
      <c r="C67" s="314" t="s">
        <v>76</v>
      </c>
      <c r="D67" s="333"/>
      <c r="E67" s="333"/>
      <c r="F67" s="334"/>
      <c r="G67" s="23"/>
      <c r="H67" s="23"/>
      <c r="I67" s="93"/>
      <c r="J67" s="93"/>
      <c r="K67" s="50"/>
    </row>
    <row r="68" spans="1:11" ht="11.25" customHeight="1" thickBot="1" x14ac:dyDescent="0.3">
      <c r="A68" s="21"/>
      <c r="B68" s="22"/>
      <c r="C68" s="101"/>
      <c r="D68" s="102"/>
      <c r="E68" s="102"/>
      <c r="F68" s="103"/>
      <c r="G68" s="25"/>
      <c r="H68" s="23"/>
      <c r="I68" s="93"/>
      <c r="J68" s="93"/>
      <c r="K68" s="50"/>
    </row>
    <row r="69" spans="1:11" ht="6" customHeight="1" thickBot="1" x14ac:dyDescent="0.3">
      <c r="A69" s="66"/>
      <c r="B69" s="67"/>
      <c r="C69" s="317"/>
      <c r="D69" s="317"/>
      <c r="E69" s="317"/>
      <c r="F69" s="317"/>
      <c r="G69" s="211"/>
      <c r="H69" s="113"/>
      <c r="I69" s="114"/>
      <c r="J69" s="114"/>
      <c r="K69" s="73"/>
    </row>
    <row r="70" spans="1:11" x14ac:dyDescent="0.25">
      <c r="A70" s="27" t="s">
        <v>15</v>
      </c>
      <c r="B70" s="29"/>
      <c r="C70" s="30"/>
      <c r="D70" s="28"/>
      <c r="E70" s="29"/>
      <c r="F70" s="31"/>
      <c r="G70" s="96"/>
      <c r="H70" s="97"/>
      <c r="I70" s="98"/>
      <c r="J70" s="98"/>
      <c r="K70" s="74"/>
    </row>
    <row r="71" spans="1:11" ht="15.75" thickBot="1" x14ac:dyDescent="0.3">
      <c r="A71" s="34"/>
      <c r="B71" s="36"/>
      <c r="C71" s="37"/>
      <c r="D71" s="38"/>
      <c r="E71" s="35"/>
      <c r="F71" s="35"/>
      <c r="G71" s="35"/>
      <c r="H71" s="99"/>
      <c r="I71" s="40"/>
      <c r="J71" s="40"/>
      <c r="K71" s="75"/>
    </row>
    <row r="72" spans="1:11" x14ac:dyDescent="0.25">
      <c r="A72" s="109"/>
      <c r="B72" s="110"/>
      <c r="C72" s="327"/>
      <c r="D72" s="328"/>
      <c r="E72" s="328"/>
      <c r="F72" s="329"/>
      <c r="G72" s="110"/>
      <c r="H72" s="111"/>
      <c r="I72" s="111"/>
      <c r="J72" s="111"/>
      <c r="K72" s="112" t="str">
        <f>IF(I72=0," ",IF(I72=" -"," -",H72*I72))</f>
        <v xml:space="preserve"> </v>
      </c>
    </row>
    <row r="73" spans="1:11" ht="15" customHeight="1" x14ac:dyDescent="0.25">
      <c r="A73" s="14"/>
      <c r="B73" s="22" t="s">
        <v>255</v>
      </c>
      <c r="C73" s="314" t="s">
        <v>145</v>
      </c>
      <c r="D73" s="333"/>
      <c r="E73" s="333"/>
      <c r="F73" s="334"/>
      <c r="G73" s="23"/>
      <c r="H73" s="23"/>
      <c r="I73" s="48"/>
      <c r="J73" s="48"/>
      <c r="K73" s="216"/>
    </row>
    <row r="74" spans="1:11" ht="15" customHeight="1" x14ac:dyDescent="0.25">
      <c r="A74" s="20"/>
      <c r="B74" s="22"/>
      <c r="C74" s="314" t="s">
        <v>144</v>
      </c>
      <c r="D74" s="315"/>
      <c r="E74" s="315"/>
      <c r="F74" s="316"/>
      <c r="G74" s="23"/>
      <c r="H74" s="23"/>
      <c r="I74" s="48"/>
      <c r="J74" s="48"/>
      <c r="K74" s="216"/>
    </row>
    <row r="75" spans="1:11" x14ac:dyDescent="0.25">
      <c r="A75" s="21"/>
      <c r="B75" s="22"/>
      <c r="C75" s="201" t="s">
        <v>256</v>
      </c>
      <c r="D75" s="202"/>
      <c r="E75" s="202"/>
      <c r="F75" s="203"/>
      <c r="G75" s="23" t="s">
        <v>74</v>
      </c>
      <c r="H75" s="23">
        <v>1</v>
      </c>
      <c r="I75" s="92">
        <v>830</v>
      </c>
      <c r="J75" s="48">
        <f>I75*1.3201</f>
        <v>1095.683</v>
      </c>
      <c r="K75" s="50">
        <f>H75*J75</f>
        <v>1095.683</v>
      </c>
    </row>
    <row r="76" spans="1:11" x14ac:dyDescent="0.25">
      <c r="A76" s="21"/>
      <c r="B76" s="22"/>
      <c r="C76" s="314"/>
      <c r="D76" s="333"/>
      <c r="E76" s="333"/>
      <c r="F76" s="334"/>
      <c r="G76" s="23"/>
      <c r="H76" s="23"/>
      <c r="I76" s="92"/>
      <c r="J76" s="48"/>
      <c r="K76" s="50"/>
    </row>
    <row r="77" spans="1:11" ht="15" customHeight="1" x14ac:dyDescent="0.25">
      <c r="A77" s="21"/>
      <c r="B77" s="22" t="s">
        <v>257</v>
      </c>
      <c r="C77" s="275" t="s">
        <v>77</v>
      </c>
      <c r="D77" s="333"/>
      <c r="E77" s="333"/>
      <c r="F77" s="334"/>
      <c r="G77" s="25"/>
      <c r="H77" s="23"/>
      <c r="I77" s="93"/>
      <c r="J77" s="92"/>
      <c r="K77" s="50"/>
    </row>
    <row r="78" spans="1:11" ht="15" customHeight="1" x14ac:dyDescent="0.25">
      <c r="A78" s="21"/>
      <c r="B78" s="22"/>
      <c r="C78" s="314" t="s">
        <v>102</v>
      </c>
      <c r="D78" s="333"/>
      <c r="E78" s="333"/>
      <c r="F78" s="334"/>
      <c r="G78" s="23" t="s">
        <v>74</v>
      </c>
      <c r="H78" s="23">
        <v>2</v>
      </c>
      <c r="I78" s="92">
        <v>1481.95</v>
      </c>
      <c r="J78" s="92">
        <f>I78*1.3201</f>
        <v>1956.3221950000002</v>
      </c>
      <c r="K78" s="50">
        <f>H78*J78</f>
        <v>3912.6443900000004</v>
      </c>
    </row>
    <row r="79" spans="1:11" x14ac:dyDescent="0.25">
      <c r="A79" s="21"/>
      <c r="B79" s="22"/>
      <c r="C79" s="275"/>
      <c r="D79" s="333"/>
      <c r="E79" s="333"/>
      <c r="F79" s="334"/>
      <c r="G79" s="25"/>
      <c r="H79" s="23"/>
      <c r="I79" s="92"/>
      <c r="J79" s="93"/>
      <c r="K79" s="50"/>
    </row>
    <row r="80" spans="1:11" x14ac:dyDescent="0.25">
      <c r="A80" s="21"/>
      <c r="B80" s="22" t="s">
        <v>209</v>
      </c>
      <c r="C80" s="288" t="s">
        <v>324</v>
      </c>
      <c r="D80" s="291"/>
      <c r="E80" s="291"/>
      <c r="F80" s="292"/>
      <c r="G80" s="23"/>
      <c r="H80" s="23"/>
      <c r="I80" s="92"/>
      <c r="J80" s="92"/>
      <c r="K80" s="50"/>
    </row>
    <row r="81" spans="1:11" ht="15" customHeight="1" x14ac:dyDescent="0.25">
      <c r="A81" s="21"/>
      <c r="B81" s="22"/>
      <c r="C81" s="275" t="s">
        <v>325</v>
      </c>
      <c r="D81" s="333"/>
      <c r="E81" s="333"/>
      <c r="F81" s="334"/>
      <c r="G81" s="25"/>
      <c r="H81" s="23"/>
      <c r="I81" s="93"/>
      <c r="J81" s="92"/>
      <c r="K81" s="50"/>
    </row>
    <row r="82" spans="1:11" x14ac:dyDescent="0.25">
      <c r="A82" s="21"/>
      <c r="B82" s="22"/>
      <c r="C82" s="314"/>
      <c r="D82" s="333"/>
      <c r="E82" s="333"/>
      <c r="F82" s="334"/>
      <c r="G82" s="23"/>
      <c r="H82" s="23"/>
      <c r="I82" s="92"/>
      <c r="J82" s="92"/>
      <c r="K82" s="50"/>
    </row>
    <row r="83" spans="1:11" x14ac:dyDescent="0.25">
      <c r="A83" s="21"/>
      <c r="B83" s="22" t="s">
        <v>210</v>
      </c>
      <c r="C83" s="288" t="s">
        <v>78</v>
      </c>
      <c r="D83" s="289"/>
      <c r="E83" s="289"/>
      <c r="F83" s="290"/>
      <c r="G83" s="23"/>
      <c r="H83" s="23"/>
      <c r="I83" s="92"/>
      <c r="J83" s="93"/>
      <c r="K83" s="50"/>
    </row>
    <row r="84" spans="1:11" ht="15" customHeight="1" x14ac:dyDescent="0.25">
      <c r="A84" s="21"/>
      <c r="B84" s="22"/>
      <c r="C84" s="314" t="s">
        <v>79</v>
      </c>
      <c r="D84" s="315"/>
      <c r="E84" s="315"/>
      <c r="F84" s="316"/>
      <c r="G84" s="23"/>
      <c r="H84" s="23"/>
      <c r="I84" s="93"/>
      <c r="J84" s="92"/>
      <c r="K84" s="50"/>
    </row>
    <row r="85" spans="1:11" x14ac:dyDescent="0.25">
      <c r="A85" s="21"/>
      <c r="B85" s="22"/>
      <c r="C85" s="314"/>
      <c r="D85" s="315"/>
      <c r="E85" s="315"/>
      <c r="F85" s="316"/>
      <c r="G85" s="23"/>
      <c r="H85" s="23"/>
      <c r="I85" s="92"/>
      <c r="J85" s="93"/>
      <c r="K85" s="50"/>
    </row>
    <row r="86" spans="1:11" ht="15" customHeight="1" x14ac:dyDescent="0.25">
      <c r="A86" s="21"/>
      <c r="B86" s="22"/>
      <c r="C86" s="275" t="s">
        <v>103</v>
      </c>
      <c r="D86" s="333"/>
      <c r="E86" s="333"/>
      <c r="F86" s="334"/>
      <c r="G86" s="25" t="s">
        <v>74</v>
      </c>
      <c r="H86" s="23">
        <v>13</v>
      </c>
      <c r="I86" s="93">
        <v>12.5</v>
      </c>
      <c r="J86" s="92">
        <f>I86*1.3201</f>
        <v>16.501249999999999</v>
      </c>
      <c r="K86" s="50">
        <f>H86*J86</f>
        <v>214.51624999999999</v>
      </c>
    </row>
    <row r="87" spans="1:11" x14ac:dyDescent="0.25">
      <c r="A87" s="21"/>
      <c r="B87" s="22"/>
      <c r="C87" s="314"/>
      <c r="D87" s="333"/>
      <c r="E87" s="333"/>
      <c r="F87" s="334"/>
      <c r="G87" s="23"/>
      <c r="H87" s="23"/>
      <c r="I87" s="92"/>
      <c r="J87" s="92"/>
      <c r="K87" s="50"/>
    </row>
    <row r="88" spans="1:11" ht="15" customHeight="1" x14ac:dyDescent="0.25">
      <c r="A88" s="21"/>
      <c r="B88" s="22" t="s">
        <v>211</v>
      </c>
      <c r="C88" s="275" t="s">
        <v>124</v>
      </c>
      <c r="D88" s="333"/>
      <c r="E88" s="333"/>
      <c r="F88" s="334"/>
      <c r="G88" s="25"/>
      <c r="H88" s="23"/>
      <c r="I88" s="92"/>
      <c r="J88" s="92"/>
      <c r="K88" s="50"/>
    </row>
    <row r="89" spans="1:11" ht="15" customHeight="1" x14ac:dyDescent="0.25">
      <c r="A89" s="21"/>
      <c r="B89" s="22"/>
      <c r="C89" s="314" t="s">
        <v>80</v>
      </c>
      <c r="D89" s="315"/>
      <c r="E89" s="315"/>
      <c r="F89" s="316"/>
      <c r="G89" s="23"/>
      <c r="H89" s="23"/>
      <c r="I89" s="92"/>
      <c r="J89" s="92"/>
      <c r="K89" s="50"/>
    </row>
    <row r="90" spans="1:11" x14ac:dyDescent="0.25">
      <c r="A90" s="21"/>
      <c r="B90" s="22"/>
      <c r="C90" s="275"/>
      <c r="D90" s="333"/>
      <c r="E90" s="333"/>
      <c r="F90" s="334"/>
      <c r="G90" s="25"/>
      <c r="H90" s="23"/>
      <c r="I90" s="92"/>
      <c r="J90" s="93"/>
      <c r="K90" s="50"/>
    </row>
    <row r="91" spans="1:11" ht="15" customHeight="1" x14ac:dyDescent="0.25">
      <c r="A91" s="21"/>
      <c r="B91" s="22"/>
      <c r="C91" s="275" t="s">
        <v>104</v>
      </c>
      <c r="D91" s="276"/>
      <c r="E91" s="276"/>
      <c r="F91" s="277"/>
      <c r="G91" s="25" t="s">
        <v>74</v>
      </c>
      <c r="H91" s="23">
        <v>104</v>
      </c>
      <c r="I91" s="93">
        <v>7.87</v>
      </c>
      <c r="J91" s="92">
        <f>I91*1.3201</f>
        <v>10.389187</v>
      </c>
      <c r="K91" s="50">
        <f>H91*J91</f>
        <v>1080.4754479999999</v>
      </c>
    </row>
    <row r="92" spans="1:11" x14ac:dyDescent="0.25">
      <c r="A92" s="21"/>
      <c r="B92" s="22"/>
      <c r="C92" s="314"/>
      <c r="D92" s="315"/>
      <c r="E92" s="315"/>
      <c r="F92" s="316"/>
      <c r="G92" s="23"/>
      <c r="H92" s="23"/>
      <c r="I92" s="92"/>
      <c r="J92" s="93"/>
      <c r="K92" s="50"/>
    </row>
    <row r="93" spans="1:11" x14ac:dyDescent="0.25">
      <c r="A93" s="21"/>
      <c r="B93" s="15" t="s">
        <v>212</v>
      </c>
      <c r="C93" s="108" t="s">
        <v>81</v>
      </c>
      <c r="D93" s="212"/>
      <c r="E93" s="212"/>
      <c r="F93" s="213"/>
      <c r="G93" s="15"/>
      <c r="H93" s="48"/>
      <c r="I93" s="93"/>
      <c r="J93" s="92"/>
      <c r="K93" s="50"/>
    </row>
    <row r="94" spans="1:11" x14ac:dyDescent="0.25">
      <c r="A94" s="21"/>
      <c r="B94" s="15"/>
      <c r="C94" s="107"/>
      <c r="D94" s="212"/>
      <c r="E94" s="212"/>
      <c r="F94" s="213"/>
      <c r="G94" s="15"/>
      <c r="H94" s="48"/>
      <c r="I94" s="92"/>
      <c r="J94" s="93"/>
      <c r="K94" s="50"/>
    </row>
    <row r="95" spans="1:11" ht="24" customHeight="1" x14ac:dyDescent="0.25">
      <c r="A95" s="21"/>
      <c r="B95" s="22" t="s">
        <v>213</v>
      </c>
      <c r="C95" s="335" t="s">
        <v>266</v>
      </c>
      <c r="D95" s="336"/>
      <c r="E95" s="336"/>
      <c r="F95" s="337"/>
      <c r="G95" s="23" t="s">
        <v>74</v>
      </c>
      <c r="H95" s="23">
        <v>2</v>
      </c>
      <c r="I95" s="93">
        <v>391.16</v>
      </c>
      <c r="J95" s="93">
        <f>I95*1.3201</f>
        <v>516.370316</v>
      </c>
      <c r="K95" s="50">
        <f>H95*J95</f>
        <v>1032.740632</v>
      </c>
    </row>
    <row r="96" spans="1:11" ht="15" customHeight="1" x14ac:dyDescent="0.25">
      <c r="A96" s="21"/>
      <c r="B96" s="17"/>
      <c r="C96" s="338"/>
      <c r="D96" s="339"/>
      <c r="E96" s="339"/>
      <c r="F96" s="340"/>
      <c r="G96" s="15"/>
      <c r="H96" s="48"/>
      <c r="I96" s="92"/>
      <c r="J96" s="93"/>
      <c r="K96" s="50"/>
    </row>
    <row r="97" spans="1:11" ht="15" customHeight="1" x14ac:dyDescent="0.25">
      <c r="A97" s="21"/>
      <c r="B97" s="22"/>
      <c r="C97" s="314"/>
      <c r="D97" s="315"/>
      <c r="E97" s="315"/>
      <c r="F97" s="316"/>
      <c r="G97" s="23"/>
      <c r="H97" s="23"/>
      <c r="I97" s="93"/>
      <c r="J97" s="93"/>
      <c r="K97" s="50"/>
    </row>
    <row r="98" spans="1:11" x14ac:dyDescent="0.25">
      <c r="A98" s="21"/>
      <c r="B98" s="22"/>
      <c r="C98" s="205"/>
      <c r="D98" s="206"/>
      <c r="E98" s="206"/>
      <c r="F98" s="207"/>
      <c r="G98" s="25"/>
      <c r="H98" s="23"/>
      <c r="I98" s="93"/>
      <c r="J98" s="93"/>
      <c r="K98" s="50"/>
    </row>
    <row r="99" spans="1:11" ht="15.75" thickBot="1" x14ac:dyDescent="0.3">
      <c r="A99" s="21"/>
      <c r="B99" s="22"/>
      <c r="C99" s="101"/>
      <c r="D99" s="206"/>
      <c r="E99" s="206"/>
      <c r="F99" s="207"/>
      <c r="G99" s="25"/>
      <c r="H99" s="23"/>
      <c r="I99" s="93"/>
      <c r="J99" s="93"/>
      <c r="K99" s="50"/>
    </row>
    <row r="100" spans="1:11" x14ac:dyDescent="0.25">
      <c r="A100" s="280" t="s">
        <v>193</v>
      </c>
      <c r="B100" s="280"/>
      <c r="C100" s="280"/>
      <c r="D100" s="280"/>
      <c r="E100" s="280"/>
      <c r="F100" s="280"/>
      <c r="G100" s="280"/>
      <c r="H100" s="280"/>
      <c r="I100" s="280"/>
      <c r="J100" s="312"/>
      <c r="K100" s="278">
        <f>SUM(K9:K99)</f>
        <v>99419.120381000015</v>
      </c>
    </row>
    <row r="101" spans="1:11" ht="15.75" thickBot="1" x14ac:dyDescent="0.3">
      <c r="A101" s="281"/>
      <c r="B101" s="281"/>
      <c r="C101" s="281"/>
      <c r="D101" s="281"/>
      <c r="E101" s="281"/>
      <c r="F101" s="281"/>
      <c r="G101" s="281"/>
      <c r="H101" s="281"/>
      <c r="I101" s="281"/>
      <c r="J101" s="313"/>
      <c r="K101" s="279"/>
    </row>
    <row r="102" spans="1:11" ht="6" customHeight="1" thickBot="1" x14ac:dyDescent="0.3">
      <c r="A102" s="66"/>
      <c r="B102" s="67"/>
      <c r="C102" s="317"/>
      <c r="D102" s="317"/>
      <c r="E102" s="317"/>
      <c r="F102" s="317"/>
      <c r="G102" s="211"/>
      <c r="H102" s="113"/>
      <c r="I102" s="114"/>
      <c r="J102" s="114"/>
      <c r="K102" s="73"/>
    </row>
    <row r="103" spans="1:11" x14ac:dyDescent="0.25">
      <c r="A103" s="27" t="s">
        <v>15</v>
      </c>
      <c r="B103" s="29"/>
      <c r="C103" s="30"/>
      <c r="D103" s="28" t="s">
        <v>16</v>
      </c>
      <c r="E103" s="29"/>
      <c r="F103" s="31"/>
      <c r="G103" s="96"/>
      <c r="H103" s="97"/>
      <c r="I103" s="98"/>
      <c r="J103" s="98"/>
      <c r="K103" s="74"/>
    </row>
    <row r="104" spans="1:11" ht="15.75" thickBot="1" x14ac:dyDescent="0.3">
      <c r="A104" s="34"/>
      <c r="B104" s="36"/>
      <c r="C104" s="37"/>
      <c r="D104" s="38"/>
      <c r="E104" s="35"/>
      <c r="F104" s="35"/>
      <c r="G104" s="35"/>
      <c r="H104" s="99"/>
      <c r="I104" s="40"/>
      <c r="J104" s="40"/>
      <c r="K104" s="75"/>
    </row>
    <row r="105" spans="1:11" x14ac:dyDescent="0.25">
      <c r="A105" s="109"/>
      <c r="B105" s="110"/>
      <c r="C105" s="327"/>
      <c r="D105" s="328"/>
      <c r="E105" s="328"/>
      <c r="F105" s="329"/>
      <c r="G105" s="110"/>
      <c r="H105" s="111"/>
      <c r="I105" s="111"/>
      <c r="J105" s="111"/>
      <c r="K105" s="112" t="str">
        <f>IF(I105=0," ",IF(I105=" -"," -",H105*I105))</f>
        <v xml:space="preserve"> </v>
      </c>
    </row>
    <row r="106" spans="1:11" s="219" customFormat="1" x14ac:dyDescent="0.25">
      <c r="A106" s="215" t="s">
        <v>194</v>
      </c>
      <c r="B106" s="220"/>
      <c r="C106" s="330" t="s">
        <v>82</v>
      </c>
      <c r="D106" s="331"/>
      <c r="E106" s="331"/>
      <c r="F106" s="332"/>
      <c r="G106" s="220"/>
      <c r="H106" s="222"/>
      <c r="I106" s="222"/>
      <c r="J106" s="222"/>
      <c r="K106" s="50"/>
    </row>
    <row r="107" spans="1:11" s="219" customFormat="1" ht="10.5" customHeight="1" x14ac:dyDescent="0.25">
      <c r="A107" s="223"/>
      <c r="B107" s="221"/>
      <c r="C107" s="323"/>
      <c r="D107" s="276"/>
      <c r="E107" s="276"/>
      <c r="F107" s="277"/>
      <c r="G107" s="220"/>
      <c r="H107" s="222"/>
      <c r="I107" s="222"/>
      <c r="J107" s="222"/>
      <c r="K107" s="50"/>
    </row>
    <row r="108" spans="1:11" s="219" customFormat="1" x14ac:dyDescent="0.25">
      <c r="A108" s="21"/>
      <c r="B108" s="22" t="s">
        <v>195</v>
      </c>
      <c r="C108" s="314" t="s">
        <v>330</v>
      </c>
      <c r="D108" s="315"/>
      <c r="E108" s="315"/>
      <c r="F108" s="316"/>
      <c r="G108" s="23" t="s">
        <v>186</v>
      </c>
      <c r="H108" s="23">
        <v>2</v>
      </c>
      <c r="I108" s="224">
        <v>9000</v>
      </c>
      <c r="J108" s="224">
        <f>I108*1.3201</f>
        <v>11880.9</v>
      </c>
      <c r="K108" s="50">
        <f>J108*H108</f>
        <v>23761.8</v>
      </c>
    </row>
    <row r="109" spans="1:11" s="219" customFormat="1" x14ac:dyDescent="0.25">
      <c r="A109" s="21"/>
      <c r="B109" s="22"/>
      <c r="C109" s="314"/>
      <c r="D109" s="315"/>
      <c r="E109" s="315"/>
      <c r="F109" s="316"/>
      <c r="G109" s="23"/>
      <c r="H109" s="23"/>
      <c r="I109" s="224"/>
      <c r="J109" s="224"/>
      <c r="K109" s="50"/>
    </row>
    <row r="110" spans="1:11" s="219" customFormat="1" ht="9" customHeight="1" x14ac:dyDescent="0.25">
      <c r="A110" s="21"/>
      <c r="B110" s="22"/>
      <c r="C110" s="314"/>
      <c r="D110" s="315"/>
      <c r="E110" s="315"/>
      <c r="F110" s="316"/>
      <c r="G110" s="23"/>
      <c r="H110" s="23"/>
      <c r="I110" s="224"/>
      <c r="J110" s="224"/>
      <c r="K110" s="50"/>
    </row>
    <row r="111" spans="1:11" s="219" customFormat="1" x14ac:dyDescent="0.25">
      <c r="A111" s="21"/>
      <c r="B111" s="22" t="s">
        <v>214</v>
      </c>
      <c r="C111" s="314" t="s">
        <v>164</v>
      </c>
      <c r="D111" s="315"/>
      <c r="E111" s="315"/>
      <c r="F111" s="316"/>
      <c r="G111" s="23"/>
      <c r="H111" s="23"/>
      <c r="I111" s="224"/>
      <c r="J111" s="224"/>
      <c r="K111" s="50"/>
    </row>
    <row r="112" spans="1:11" s="219" customFormat="1" x14ac:dyDescent="0.25">
      <c r="A112" s="21"/>
      <c r="B112" s="22"/>
      <c r="C112" s="201" t="s">
        <v>165</v>
      </c>
      <c r="D112" s="129"/>
      <c r="E112" s="129"/>
      <c r="F112" s="130"/>
      <c r="G112" s="23"/>
      <c r="H112" s="23"/>
      <c r="I112" s="224"/>
      <c r="J112" s="224"/>
      <c r="K112" s="50"/>
    </row>
    <row r="113" spans="1:11" s="219" customFormat="1" x14ac:dyDescent="0.25">
      <c r="A113" s="21"/>
      <c r="B113" s="22"/>
      <c r="C113" s="314" t="s">
        <v>166</v>
      </c>
      <c r="D113" s="315"/>
      <c r="E113" s="315"/>
      <c r="F113" s="316"/>
      <c r="G113" s="23"/>
      <c r="H113" s="23"/>
      <c r="I113" s="224"/>
      <c r="J113" s="224"/>
      <c r="K113" s="50"/>
    </row>
    <row r="114" spans="1:11" s="219" customFormat="1" x14ac:dyDescent="0.25">
      <c r="A114" s="21"/>
      <c r="B114" s="22"/>
      <c r="C114" s="201" t="s">
        <v>279</v>
      </c>
      <c r="D114" s="129"/>
      <c r="E114" s="129"/>
      <c r="F114" s="130"/>
      <c r="G114" s="23"/>
      <c r="H114" s="23"/>
      <c r="I114" s="224"/>
      <c r="J114" s="224"/>
      <c r="K114" s="50"/>
    </row>
    <row r="115" spans="1:11" s="219" customFormat="1" x14ac:dyDescent="0.25">
      <c r="A115" s="21"/>
      <c r="B115" s="22"/>
      <c r="C115" s="201" t="s">
        <v>167</v>
      </c>
      <c r="D115" s="129"/>
      <c r="E115" s="129"/>
      <c r="F115" s="130"/>
      <c r="G115" s="23"/>
      <c r="H115" s="23"/>
      <c r="I115" s="224"/>
      <c r="J115" s="224"/>
      <c r="K115" s="50"/>
    </row>
    <row r="116" spans="1:11" s="219" customFormat="1" ht="9.75" customHeight="1" x14ac:dyDescent="0.25">
      <c r="A116" s="21"/>
      <c r="B116" s="22"/>
      <c r="C116" s="201"/>
      <c r="D116" s="129"/>
      <c r="E116" s="129"/>
      <c r="F116" s="130"/>
      <c r="G116" s="23"/>
      <c r="H116" s="23"/>
      <c r="I116" s="224"/>
      <c r="J116" s="224"/>
      <c r="K116" s="50"/>
    </row>
    <row r="117" spans="1:11" s="219" customFormat="1" x14ac:dyDescent="0.25">
      <c r="A117" s="21"/>
      <c r="B117" s="22" t="s">
        <v>215</v>
      </c>
      <c r="C117" s="201" t="s">
        <v>168</v>
      </c>
      <c r="D117" s="129"/>
      <c r="E117" s="129"/>
      <c r="F117" s="130"/>
      <c r="G117" s="23"/>
      <c r="H117" s="23"/>
      <c r="I117" s="224"/>
      <c r="J117" s="224"/>
      <c r="K117" s="50"/>
    </row>
    <row r="118" spans="1:11" s="219" customFormat="1" x14ac:dyDescent="0.25">
      <c r="A118" s="21"/>
      <c r="B118" s="22"/>
      <c r="C118" s="201" t="s">
        <v>169</v>
      </c>
      <c r="D118" s="129"/>
      <c r="E118" s="129"/>
      <c r="F118" s="130"/>
      <c r="G118" s="23"/>
      <c r="H118" s="23"/>
      <c r="I118" s="224"/>
      <c r="J118" s="224"/>
      <c r="K118" s="50"/>
    </row>
    <row r="119" spans="1:11" s="219" customFormat="1" x14ac:dyDescent="0.25">
      <c r="A119" s="21"/>
      <c r="B119" s="22"/>
      <c r="C119" s="201" t="s">
        <v>170</v>
      </c>
      <c r="D119" s="129"/>
      <c r="E119" s="129"/>
      <c r="F119" s="130"/>
      <c r="G119" s="23"/>
      <c r="H119" s="23"/>
      <c r="I119" s="224"/>
      <c r="J119" s="224"/>
      <c r="K119" s="50"/>
    </row>
    <row r="120" spans="1:11" s="219" customFormat="1" x14ac:dyDescent="0.25">
      <c r="A120" s="21"/>
      <c r="B120" s="22"/>
      <c r="C120" s="201" t="s">
        <v>171</v>
      </c>
      <c r="D120" s="129"/>
      <c r="E120" s="129"/>
      <c r="F120" s="130"/>
      <c r="G120" s="23"/>
      <c r="H120" s="23"/>
      <c r="I120" s="224"/>
      <c r="J120" s="224"/>
      <c r="K120" s="50"/>
    </row>
    <row r="121" spans="1:11" s="219" customFormat="1" x14ac:dyDescent="0.25">
      <c r="A121" s="21"/>
      <c r="B121" s="22"/>
      <c r="C121" s="201" t="s">
        <v>172</v>
      </c>
      <c r="D121" s="129"/>
      <c r="E121" s="129"/>
      <c r="F121" s="130"/>
      <c r="G121" s="23"/>
      <c r="H121" s="23"/>
      <c r="I121" s="224"/>
      <c r="J121" s="224"/>
      <c r="K121" s="50"/>
    </row>
    <row r="122" spans="1:11" s="219" customFormat="1" x14ac:dyDescent="0.25">
      <c r="A122" s="21"/>
      <c r="B122" s="22"/>
      <c r="C122" s="201" t="s">
        <v>173</v>
      </c>
      <c r="D122" s="129"/>
      <c r="E122" s="129"/>
      <c r="F122" s="130"/>
      <c r="G122" s="23"/>
      <c r="H122" s="23"/>
      <c r="I122" s="224"/>
      <c r="J122" s="224"/>
      <c r="K122" s="50"/>
    </row>
    <row r="123" spans="1:11" s="219" customFormat="1" x14ac:dyDescent="0.25">
      <c r="A123" s="21"/>
      <c r="B123" s="22"/>
      <c r="C123" s="201" t="s">
        <v>174</v>
      </c>
      <c r="D123" s="129"/>
      <c r="E123" s="129"/>
      <c r="F123" s="130"/>
      <c r="G123" s="23"/>
      <c r="H123" s="23"/>
      <c r="I123" s="224"/>
      <c r="J123" s="224"/>
      <c r="K123" s="50"/>
    </row>
    <row r="124" spans="1:11" s="219" customFormat="1" x14ac:dyDescent="0.25">
      <c r="A124" s="21"/>
      <c r="B124" s="22"/>
      <c r="C124" s="201" t="s">
        <v>175</v>
      </c>
      <c r="D124" s="129"/>
      <c r="E124" s="129"/>
      <c r="F124" s="130"/>
      <c r="G124" s="23"/>
      <c r="H124" s="23"/>
      <c r="I124" s="224"/>
      <c r="J124" s="224"/>
      <c r="K124" s="50"/>
    </row>
    <row r="125" spans="1:11" s="219" customFormat="1" x14ac:dyDescent="0.25">
      <c r="A125" s="21"/>
      <c r="B125" s="22"/>
      <c r="C125" s="201" t="s">
        <v>176</v>
      </c>
      <c r="D125" s="129"/>
      <c r="E125" s="129"/>
      <c r="F125" s="130"/>
      <c r="G125" s="23"/>
      <c r="H125" s="23"/>
      <c r="I125" s="224"/>
      <c r="J125" s="224"/>
      <c r="K125" s="50"/>
    </row>
    <row r="126" spans="1:11" s="219" customFormat="1" x14ac:dyDescent="0.25">
      <c r="A126" s="21"/>
      <c r="B126" s="22"/>
      <c r="C126" s="201" t="s">
        <v>177</v>
      </c>
      <c r="D126" s="129"/>
      <c r="E126" s="129"/>
      <c r="F126" s="130"/>
      <c r="G126" s="23"/>
      <c r="H126" s="23"/>
      <c r="I126" s="224"/>
      <c r="J126" s="224"/>
      <c r="K126" s="50"/>
    </row>
    <row r="127" spans="1:11" s="219" customFormat="1" x14ac:dyDescent="0.25">
      <c r="A127" s="21"/>
      <c r="B127" s="22"/>
      <c r="C127" s="201" t="s">
        <v>178</v>
      </c>
      <c r="D127" s="129"/>
      <c r="E127" s="129"/>
      <c r="F127" s="130"/>
      <c r="G127" s="23"/>
      <c r="H127" s="23"/>
      <c r="I127" s="224"/>
      <c r="J127" s="224"/>
      <c r="K127" s="50"/>
    </row>
    <row r="128" spans="1:11" s="219" customFormat="1" x14ac:dyDescent="0.25">
      <c r="A128" s="21"/>
      <c r="B128" s="22"/>
      <c r="C128" s="201" t="s">
        <v>179</v>
      </c>
      <c r="D128" s="129"/>
      <c r="E128" s="129"/>
      <c r="F128" s="130"/>
      <c r="G128" s="23"/>
      <c r="H128" s="23"/>
      <c r="I128" s="224"/>
      <c r="J128" s="224"/>
      <c r="K128" s="50"/>
    </row>
    <row r="129" spans="1:11" s="219" customFormat="1" x14ac:dyDescent="0.25">
      <c r="A129" s="21"/>
      <c r="B129" s="22"/>
      <c r="C129" s="201" t="s">
        <v>180</v>
      </c>
      <c r="D129" s="129"/>
      <c r="E129" s="129"/>
      <c r="F129" s="130"/>
      <c r="G129" s="23"/>
      <c r="H129" s="23"/>
      <c r="I129" s="224"/>
      <c r="J129" s="224"/>
      <c r="K129" s="50"/>
    </row>
    <row r="130" spans="1:11" s="219" customFormat="1" x14ac:dyDescent="0.25">
      <c r="A130" s="21"/>
      <c r="B130" s="22"/>
      <c r="C130" s="201" t="s">
        <v>181</v>
      </c>
      <c r="D130" s="129"/>
      <c r="E130" s="129"/>
      <c r="F130" s="130"/>
      <c r="G130" s="23"/>
      <c r="H130" s="23"/>
      <c r="I130" s="224"/>
      <c r="J130" s="224"/>
      <c r="K130" s="50"/>
    </row>
    <row r="131" spans="1:11" s="219" customFormat="1" ht="10.5" customHeight="1" x14ac:dyDescent="0.25">
      <c r="A131" s="21"/>
      <c r="B131" s="22"/>
      <c r="C131" s="201"/>
      <c r="D131" s="129"/>
      <c r="E131" s="129"/>
      <c r="F131" s="130"/>
      <c r="G131" s="23"/>
      <c r="H131" s="23"/>
      <c r="I131" s="224"/>
      <c r="J131" s="224"/>
      <c r="K131" s="50"/>
    </row>
    <row r="132" spans="1:11" s="219" customFormat="1" x14ac:dyDescent="0.25">
      <c r="A132" s="21"/>
      <c r="B132" s="22" t="s">
        <v>216</v>
      </c>
      <c r="C132" s="201" t="s">
        <v>182</v>
      </c>
      <c r="D132" s="129"/>
      <c r="E132" s="129"/>
      <c r="F132" s="130"/>
      <c r="G132" s="23" t="s">
        <v>74</v>
      </c>
      <c r="H132" s="23">
        <v>2</v>
      </c>
      <c r="I132" s="224">
        <v>450</v>
      </c>
      <c r="J132" s="224">
        <f>I132*1.3201</f>
        <v>594.04500000000007</v>
      </c>
      <c r="K132" s="50">
        <f t="shared" ref="K132:K135" si="0">J132*H132</f>
        <v>1188.0900000000001</v>
      </c>
    </row>
    <row r="133" spans="1:11" s="219" customFormat="1" x14ac:dyDescent="0.25">
      <c r="A133" s="21"/>
      <c r="B133" s="22"/>
      <c r="C133" s="201" t="s">
        <v>183</v>
      </c>
      <c r="D133" s="129"/>
      <c r="E133" s="129"/>
      <c r="F133" s="130"/>
      <c r="G133" s="23"/>
      <c r="H133" s="23"/>
      <c r="I133" s="224"/>
      <c r="J133" s="224"/>
      <c r="K133" s="50"/>
    </row>
    <row r="134" spans="1:11" s="219" customFormat="1" x14ac:dyDescent="0.25">
      <c r="A134" s="21"/>
      <c r="B134" s="22"/>
      <c r="C134" s="201"/>
      <c r="D134" s="129"/>
      <c r="E134" s="129"/>
      <c r="F134" s="130"/>
      <c r="G134" s="23"/>
      <c r="H134" s="23"/>
      <c r="I134" s="224"/>
      <c r="J134" s="224"/>
      <c r="K134" s="50"/>
    </row>
    <row r="135" spans="1:11" s="219" customFormat="1" x14ac:dyDescent="0.25">
      <c r="A135" s="21"/>
      <c r="B135" s="22" t="s">
        <v>217</v>
      </c>
      <c r="C135" s="201" t="s">
        <v>184</v>
      </c>
      <c r="D135" s="129"/>
      <c r="E135" s="129"/>
      <c r="F135" s="130"/>
      <c r="G135" s="23" t="s">
        <v>74</v>
      </c>
      <c r="H135" s="23">
        <v>2</v>
      </c>
      <c r="I135" s="224">
        <v>400</v>
      </c>
      <c r="J135" s="224">
        <f>I135*1.3201</f>
        <v>528.04</v>
      </c>
      <c r="K135" s="50">
        <f t="shared" si="0"/>
        <v>1056.08</v>
      </c>
    </row>
    <row r="136" spans="1:11" s="219" customFormat="1" x14ac:dyDescent="0.25">
      <c r="A136" s="21"/>
      <c r="B136" s="22"/>
      <c r="C136" s="201" t="s">
        <v>185</v>
      </c>
      <c r="D136" s="129"/>
      <c r="E136" s="129"/>
      <c r="F136" s="130"/>
      <c r="G136" s="23"/>
      <c r="H136" s="23"/>
      <c r="I136" s="224"/>
      <c r="J136" s="224"/>
      <c r="K136" s="50"/>
    </row>
    <row r="137" spans="1:11" s="219" customFormat="1" ht="9" customHeight="1" thickBot="1" x14ac:dyDescent="0.3">
      <c r="A137" s="57"/>
      <c r="B137" s="58"/>
      <c r="C137" s="132"/>
      <c r="D137" s="133"/>
      <c r="E137" s="133"/>
      <c r="F137" s="134"/>
      <c r="G137" s="94"/>
      <c r="H137" s="94"/>
      <c r="I137" s="229"/>
      <c r="J137" s="229"/>
      <c r="K137" s="65"/>
    </row>
    <row r="138" spans="1:11" ht="6" customHeight="1" thickBot="1" x14ac:dyDescent="0.3">
      <c r="A138" s="66"/>
      <c r="B138" s="67"/>
      <c r="C138" s="317"/>
      <c r="D138" s="317"/>
      <c r="E138" s="317"/>
      <c r="F138" s="317"/>
      <c r="G138" s="211"/>
      <c r="H138" s="113"/>
      <c r="I138" s="114"/>
      <c r="J138" s="114"/>
      <c r="K138" s="73"/>
    </row>
    <row r="139" spans="1:11" x14ac:dyDescent="0.25">
      <c r="A139" s="27" t="s">
        <v>15</v>
      </c>
      <c r="B139" s="29"/>
      <c r="C139" s="30"/>
      <c r="D139" s="28" t="s">
        <v>16</v>
      </c>
      <c r="E139" s="29"/>
      <c r="F139" s="31"/>
      <c r="G139" s="96"/>
      <c r="H139" s="97"/>
      <c r="I139" s="98"/>
      <c r="J139" s="98"/>
      <c r="K139" s="74"/>
    </row>
    <row r="140" spans="1:11" ht="15.75" thickBot="1" x14ac:dyDescent="0.3">
      <c r="A140" s="34"/>
      <c r="B140" s="36"/>
      <c r="C140" s="37"/>
      <c r="D140" s="38"/>
      <c r="E140" s="35"/>
      <c r="F140" s="35"/>
      <c r="G140" s="35"/>
      <c r="H140" s="99"/>
      <c r="I140" s="40"/>
      <c r="J140" s="40"/>
      <c r="K140" s="75"/>
    </row>
    <row r="141" spans="1:11" s="219" customFormat="1" x14ac:dyDescent="0.25">
      <c r="A141" s="76"/>
      <c r="B141" s="77"/>
      <c r="C141" s="135"/>
      <c r="D141" s="136"/>
      <c r="E141" s="136"/>
      <c r="F141" s="137"/>
      <c r="G141" s="138"/>
      <c r="H141" s="138"/>
      <c r="I141" s="230"/>
      <c r="J141" s="230"/>
      <c r="K141" s="84"/>
    </row>
    <row r="142" spans="1:11" s="219" customFormat="1" x14ac:dyDescent="0.25">
      <c r="A142" s="21"/>
      <c r="B142" s="22" t="s">
        <v>196</v>
      </c>
      <c r="C142" s="314" t="s">
        <v>83</v>
      </c>
      <c r="D142" s="318"/>
      <c r="E142" s="318"/>
      <c r="F142" s="319"/>
      <c r="G142" s="23"/>
      <c r="H142" s="23"/>
      <c r="I142" s="224"/>
      <c r="J142" s="224"/>
      <c r="K142" s="50"/>
    </row>
    <row r="143" spans="1:11" s="219" customFormat="1" x14ac:dyDescent="0.25">
      <c r="A143" s="21"/>
      <c r="B143" s="22"/>
      <c r="C143" s="314" t="s">
        <v>161</v>
      </c>
      <c r="D143" s="315"/>
      <c r="E143" s="315"/>
      <c r="F143" s="316"/>
      <c r="G143" s="23"/>
      <c r="H143" s="23"/>
      <c r="I143" s="224"/>
      <c r="J143" s="224"/>
      <c r="K143" s="50"/>
    </row>
    <row r="144" spans="1:11" s="219" customFormat="1" x14ac:dyDescent="0.25">
      <c r="A144" s="21"/>
      <c r="B144" s="22"/>
      <c r="C144" s="314"/>
      <c r="D144" s="318"/>
      <c r="E144" s="318"/>
      <c r="F144" s="319"/>
      <c r="G144" s="23"/>
      <c r="H144" s="23"/>
      <c r="I144" s="224"/>
      <c r="J144" s="224"/>
      <c r="K144" s="50"/>
    </row>
    <row r="145" spans="1:11" s="219" customFormat="1" x14ac:dyDescent="0.25">
      <c r="A145" s="21"/>
      <c r="B145" s="22" t="s">
        <v>218</v>
      </c>
      <c r="C145" s="275" t="s">
        <v>84</v>
      </c>
      <c r="D145" s="318"/>
      <c r="E145" s="318"/>
      <c r="F145" s="319"/>
      <c r="G145" s="25"/>
      <c r="H145" s="23"/>
      <c r="I145" s="93"/>
      <c r="J145" s="224"/>
      <c r="K145" s="50"/>
    </row>
    <row r="146" spans="1:11" s="219" customFormat="1" x14ac:dyDescent="0.25">
      <c r="A146" s="21"/>
      <c r="B146" s="22"/>
      <c r="C146" s="314"/>
      <c r="D146" s="318"/>
      <c r="E146" s="318"/>
      <c r="F146" s="319"/>
      <c r="G146" s="23"/>
      <c r="H146" s="23"/>
      <c r="I146" s="224"/>
      <c r="J146" s="224"/>
      <c r="K146" s="50"/>
    </row>
    <row r="147" spans="1:11" s="219" customFormat="1" x14ac:dyDescent="0.25">
      <c r="A147" s="21"/>
      <c r="B147" s="22"/>
      <c r="C147" s="275" t="s">
        <v>107</v>
      </c>
      <c r="D147" s="318"/>
      <c r="E147" s="318"/>
      <c r="F147" s="319"/>
      <c r="G147" s="25" t="s">
        <v>74</v>
      </c>
      <c r="H147" s="23">
        <v>1</v>
      </c>
      <c r="I147" s="93">
        <v>1086.71</v>
      </c>
      <c r="J147" s="224">
        <f>I147*1.3201</f>
        <v>1434.565871</v>
      </c>
      <c r="K147" s="50">
        <f t="shared" ref="K147:K167" si="1">J147*H147</f>
        <v>1434.565871</v>
      </c>
    </row>
    <row r="148" spans="1:11" s="219" customFormat="1" x14ac:dyDescent="0.25">
      <c r="A148" s="21"/>
      <c r="B148" s="22"/>
      <c r="C148" s="314"/>
      <c r="D148" s="318"/>
      <c r="E148" s="318"/>
      <c r="F148" s="319"/>
      <c r="G148" s="23"/>
      <c r="H148" s="23"/>
      <c r="I148" s="224"/>
      <c r="J148" s="224"/>
      <c r="K148" s="50"/>
    </row>
    <row r="149" spans="1:11" s="219" customFormat="1" x14ac:dyDescent="0.25">
      <c r="A149" s="21"/>
      <c r="B149" s="22"/>
      <c r="C149" s="275" t="s">
        <v>108</v>
      </c>
      <c r="D149" s="318"/>
      <c r="E149" s="318"/>
      <c r="F149" s="319"/>
      <c r="G149" s="25" t="s">
        <v>74</v>
      </c>
      <c r="H149" s="23">
        <v>1</v>
      </c>
      <c r="I149" s="93">
        <v>972.86</v>
      </c>
      <c r="J149" s="224">
        <f>I149*1.3201</f>
        <v>1284.2724860000001</v>
      </c>
      <c r="K149" s="50">
        <f t="shared" si="1"/>
        <v>1284.2724860000001</v>
      </c>
    </row>
    <row r="150" spans="1:11" s="219" customFormat="1" x14ac:dyDescent="0.25">
      <c r="A150" s="21"/>
      <c r="B150" s="22"/>
      <c r="C150" s="314"/>
      <c r="D150" s="318"/>
      <c r="E150" s="318"/>
      <c r="F150" s="319"/>
      <c r="G150" s="23"/>
      <c r="H150" s="23"/>
      <c r="I150" s="224"/>
      <c r="J150" s="224"/>
      <c r="K150" s="50"/>
    </row>
    <row r="151" spans="1:11" s="219" customFormat="1" x14ac:dyDescent="0.25">
      <c r="A151" s="21"/>
      <c r="B151" s="22"/>
      <c r="C151" s="275" t="s">
        <v>109</v>
      </c>
      <c r="D151" s="318"/>
      <c r="E151" s="318"/>
      <c r="F151" s="319"/>
      <c r="G151" s="23" t="s">
        <v>74</v>
      </c>
      <c r="H151" s="23">
        <v>2</v>
      </c>
      <c r="I151" s="224">
        <v>1086.71</v>
      </c>
      <c r="J151" s="224">
        <f>I151*1.3201</f>
        <v>1434.565871</v>
      </c>
      <c r="K151" s="50">
        <f t="shared" si="1"/>
        <v>2869.131742</v>
      </c>
    </row>
    <row r="152" spans="1:11" s="219" customFormat="1" x14ac:dyDescent="0.25">
      <c r="A152" s="21"/>
      <c r="B152" s="22"/>
      <c r="C152" s="314"/>
      <c r="D152" s="315"/>
      <c r="E152" s="315"/>
      <c r="F152" s="316"/>
      <c r="G152" s="23"/>
      <c r="H152" s="23"/>
      <c r="I152" s="224"/>
      <c r="J152" s="224"/>
      <c r="K152" s="50"/>
    </row>
    <row r="153" spans="1:11" s="219" customFormat="1" x14ac:dyDescent="0.25">
      <c r="A153" s="21"/>
      <c r="B153" s="22"/>
      <c r="C153" s="275" t="s">
        <v>110</v>
      </c>
      <c r="D153" s="318"/>
      <c r="E153" s="318"/>
      <c r="F153" s="319"/>
      <c r="G153" s="23" t="s">
        <v>74</v>
      </c>
      <c r="H153" s="23">
        <v>1</v>
      </c>
      <c r="I153" s="224">
        <v>972.86</v>
      </c>
      <c r="J153" s="224">
        <f>I153*1.3201</f>
        <v>1284.2724860000001</v>
      </c>
      <c r="K153" s="50">
        <f t="shared" si="1"/>
        <v>1284.2724860000001</v>
      </c>
    </row>
    <row r="154" spans="1:11" s="219" customFormat="1" x14ac:dyDescent="0.25">
      <c r="A154" s="21"/>
      <c r="B154" s="22"/>
      <c r="C154" s="275"/>
      <c r="D154" s="318"/>
      <c r="E154" s="318"/>
      <c r="F154" s="319"/>
      <c r="G154" s="25"/>
      <c r="H154" s="23"/>
      <c r="I154" s="93"/>
      <c r="J154" s="224"/>
      <c r="K154" s="50"/>
    </row>
    <row r="155" spans="1:11" s="219" customFormat="1" x14ac:dyDescent="0.25">
      <c r="A155" s="21"/>
      <c r="B155" s="22" t="s">
        <v>219</v>
      </c>
      <c r="C155" s="314" t="s">
        <v>126</v>
      </c>
      <c r="D155" s="315"/>
      <c r="E155" s="315"/>
      <c r="F155" s="316"/>
      <c r="G155" s="23"/>
      <c r="H155" s="23"/>
      <c r="I155" s="224"/>
      <c r="J155" s="224"/>
      <c r="K155" s="50"/>
    </row>
    <row r="156" spans="1:11" s="219" customFormat="1" x14ac:dyDescent="0.25">
      <c r="A156" s="21"/>
      <c r="B156" s="22"/>
      <c r="C156" s="201" t="s">
        <v>162</v>
      </c>
      <c r="D156" s="202"/>
      <c r="E156" s="202"/>
      <c r="F156" s="203"/>
      <c r="G156" s="23" t="s">
        <v>74</v>
      </c>
      <c r="H156" s="23">
        <v>1</v>
      </c>
      <c r="I156" s="224">
        <v>1030.79</v>
      </c>
      <c r="J156" s="224">
        <f>I156*1.3201</f>
        <v>1360.7458790000001</v>
      </c>
      <c r="K156" s="50">
        <f t="shared" si="1"/>
        <v>1360.7458790000001</v>
      </c>
    </row>
    <row r="157" spans="1:11" s="219" customFormat="1" x14ac:dyDescent="0.25">
      <c r="A157" s="21"/>
      <c r="B157" s="22"/>
      <c r="C157" s="275"/>
      <c r="D157" s="318"/>
      <c r="E157" s="318"/>
      <c r="F157" s="319"/>
      <c r="G157" s="25"/>
      <c r="H157" s="23"/>
      <c r="I157" s="93"/>
      <c r="J157" s="224"/>
      <c r="K157" s="50"/>
    </row>
    <row r="158" spans="1:11" s="219" customFormat="1" x14ac:dyDescent="0.25">
      <c r="A158" s="21"/>
      <c r="B158" s="22" t="s">
        <v>197</v>
      </c>
      <c r="C158" s="314" t="s">
        <v>86</v>
      </c>
      <c r="D158" s="315"/>
      <c r="E158" s="315"/>
      <c r="F158" s="316"/>
      <c r="G158" s="23"/>
      <c r="H158" s="23"/>
      <c r="I158" s="224"/>
      <c r="J158" s="224"/>
      <c r="K158" s="50"/>
    </row>
    <row r="159" spans="1:11" s="219" customFormat="1" x14ac:dyDescent="0.25">
      <c r="A159" s="21"/>
      <c r="B159" s="22"/>
      <c r="C159" s="275" t="s">
        <v>85</v>
      </c>
      <c r="D159" s="318"/>
      <c r="E159" s="318"/>
      <c r="F159" s="319"/>
      <c r="G159" s="25"/>
      <c r="H159" s="23"/>
      <c r="I159" s="93"/>
      <c r="J159" s="224"/>
      <c r="K159" s="50"/>
    </row>
    <row r="160" spans="1:11" s="219" customFormat="1" x14ac:dyDescent="0.25">
      <c r="A160" s="21"/>
      <c r="B160" s="22"/>
      <c r="C160" s="314"/>
      <c r="D160" s="315"/>
      <c r="E160" s="315"/>
      <c r="F160" s="316"/>
      <c r="G160" s="23"/>
      <c r="H160" s="23"/>
      <c r="I160" s="224"/>
      <c r="J160" s="224"/>
      <c r="K160" s="50"/>
    </row>
    <row r="161" spans="1:11" s="219" customFormat="1" x14ac:dyDescent="0.25">
      <c r="A161" s="21"/>
      <c r="B161" s="22" t="s">
        <v>220</v>
      </c>
      <c r="C161" s="275" t="s">
        <v>111</v>
      </c>
      <c r="D161" s="318"/>
      <c r="E161" s="318"/>
      <c r="F161" s="319"/>
      <c r="G161" s="25" t="s">
        <v>74</v>
      </c>
      <c r="H161" s="23">
        <v>1</v>
      </c>
      <c r="I161" s="93">
        <v>428.74</v>
      </c>
      <c r="J161" s="224">
        <f>I161*1.3201</f>
        <v>565.97967400000005</v>
      </c>
      <c r="K161" s="50">
        <f t="shared" si="1"/>
        <v>565.97967400000005</v>
      </c>
    </row>
    <row r="162" spans="1:11" s="219" customFormat="1" x14ac:dyDescent="0.25">
      <c r="A162" s="21"/>
      <c r="B162" s="22"/>
      <c r="C162" s="275"/>
      <c r="D162" s="276"/>
      <c r="E162" s="276"/>
      <c r="F162" s="277"/>
      <c r="G162" s="25"/>
      <c r="H162" s="23"/>
      <c r="I162" s="93"/>
      <c r="J162" s="224"/>
      <c r="K162" s="50"/>
    </row>
    <row r="163" spans="1:11" s="219" customFormat="1" x14ac:dyDescent="0.25">
      <c r="A163" s="21"/>
      <c r="B163" s="22" t="s">
        <v>198</v>
      </c>
      <c r="C163" s="101" t="s">
        <v>125</v>
      </c>
      <c r="D163" s="206"/>
      <c r="E163" s="206"/>
      <c r="F163" s="207"/>
      <c r="G163" s="25"/>
      <c r="H163" s="23"/>
      <c r="I163" s="93"/>
      <c r="J163" s="224"/>
      <c r="K163" s="50"/>
    </row>
    <row r="164" spans="1:11" s="219" customFormat="1" x14ac:dyDescent="0.25">
      <c r="A164" s="21"/>
      <c r="B164" s="22"/>
      <c r="C164" s="101" t="s">
        <v>87</v>
      </c>
      <c r="D164" s="206"/>
      <c r="E164" s="206"/>
      <c r="F164" s="207"/>
      <c r="G164" s="25"/>
      <c r="H164" s="23"/>
      <c r="I164" s="93"/>
      <c r="J164" s="224"/>
      <c r="K164" s="50"/>
    </row>
    <row r="165" spans="1:11" s="219" customFormat="1" x14ac:dyDescent="0.25">
      <c r="A165" s="21"/>
      <c r="B165" s="22"/>
      <c r="C165" s="205"/>
      <c r="D165" s="206"/>
      <c r="E165" s="206"/>
      <c r="F165" s="207"/>
      <c r="G165" s="25"/>
      <c r="H165" s="23"/>
      <c r="I165" s="93"/>
      <c r="J165" s="224"/>
      <c r="K165" s="50"/>
    </row>
    <row r="166" spans="1:11" s="219" customFormat="1" x14ac:dyDescent="0.25">
      <c r="A166" s="21"/>
      <c r="B166" s="22" t="s">
        <v>221</v>
      </c>
      <c r="C166" s="101" t="s">
        <v>128</v>
      </c>
      <c r="D166" s="206"/>
      <c r="E166" s="206"/>
      <c r="F166" s="207"/>
      <c r="G166" s="25"/>
      <c r="H166" s="23"/>
      <c r="I166" s="93"/>
      <c r="J166" s="224"/>
      <c r="K166" s="50"/>
    </row>
    <row r="167" spans="1:11" s="219" customFormat="1" x14ac:dyDescent="0.25">
      <c r="A167" s="131"/>
      <c r="B167" s="214"/>
      <c r="C167" s="101" t="s">
        <v>127</v>
      </c>
      <c r="D167" s="206"/>
      <c r="E167" s="206"/>
      <c r="F167" s="207"/>
      <c r="G167" s="25" t="s">
        <v>74</v>
      </c>
      <c r="H167" s="23">
        <v>2</v>
      </c>
      <c r="I167" s="93">
        <v>475.72</v>
      </c>
      <c r="J167" s="224">
        <f>I167*1.3201</f>
        <v>627.997972</v>
      </c>
      <c r="K167" s="50">
        <f t="shared" si="1"/>
        <v>1255.995944</v>
      </c>
    </row>
    <row r="168" spans="1:11" s="219" customFormat="1" x14ac:dyDescent="0.25">
      <c r="A168" s="131"/>
      <c r="B168" s="214"/>
      <c r="C168" s="102"/>
      <c r="D168" s="206"/>
      <c r="E168" s="206"/>
      <c r="F168" s="206"/>
      <c r="G168" s="25"/>
      <c r="H168" s="23"/>
      <c r="I168" s="93"/>
      <c r="J168" s="224"/>
      <c r="K168" s="50"/>
    </row>
    <row r="169" spans="1:11" s="219" customFormat="1" x14ac:dyDescent="0.25">
      <c r="A169" s="131"/>
      <c r="B169" s="214"/>
      <c r="C169" s="102"/>
      <c r="D169" s="206"/>
      <c r="E169" s="206"/>
      <c r="F169" s="206"/>
      <c r="G169" s="25"/>
      <c r="H169" s="23"/>
      <c r="I169" s="93"/>
      <c r="J169" s="224"/>
      <c r="K169" s="50"/>
    </row>
    <row r="170" spans="1:11" s="219" customFormat="1" x14ac:dyDescent="0.25">
      <c r="A170" s="131"/>
      <c r="B170" s="214"/>
      <c r="C170" s="102"/>
      <c r="D170" s="206"/>
      <c r="E170" s="206"/>
      <c r="F170" s="206"/>
      <c r="G170" s="25"/>
      <c r="H170" s="23"/>
      <c r="I170" s="93"/>
      <c r="J170" s="224"/>
      <c r="K170" s="50"/>
    </row>
    <row r="171" spans="1:11" s="219" customFormat="1" ht="15.75" thickBot="1" x14ac:dyDescent="0.3">
      <c r="A171" s="139"/>
      <c r="B171" s="58"/>
      <c r="C171" s="140"/>
      <c r="D171" s="115"/>
      <c r="E171" s="115"/>
      <c r="F171" s="115"/>
      <c r="G171" s="62"/>
      <c r="H171" s="23"/>
      <c r="I171" s="93"/>
      <c r="J171" s="224"/>
      <c r="K171" s="50"/>
    </row>
    <row r="172" spans="1:11" ht="6" customHeight="1" thickBot="1" x14ac:dyDescent="0.3">
      <c r="A172" s="66"/>
      <c r="B172" s="67"/>
      <c r="C172" s="317"/>
      <c r="D172" s="317"/>
      <c r="E172" s="317"/>
      <c r="F172" s="317"/>
      <c r="G172" s="211"/>
      <c r="H172" s="113"/>
      <c r="I172" s="114"/>
      <c r="J172" s="114"/>
      <c r="K172" s="73"/>
    </row>
    <row r="173" spans="1:11" x14ac:dyDescent="0.25">
      <c r="A173" s="27" t="s">
        <v>15</v>
      </c>
      <c r="B173" s="29"/>
      <c r="C173" s="30"/>
      <c r="D173" s="28" t="s">
        <v>16</v>
      </c>
      <c r="E173" s="29"/>
      <c r="F173" s="31"/>
      <c r="G173" s="96"/>
      <c r="H173" s="97"/>
      <c r="I173" s="98"/>
      <c r="J173" s="98"/>
      <c r="K173" s="74"/>
    </row>
    <row r="174" spans="1:11" ht="15.75" thickBot="1" x14ac:dyDescent="0.3">
      <c r="A174" s="34"/>
      <c r="B174" s="36"/>
      <c r="C174" s="37"/>
      <c r="D174" s="38"/>
      <c r="E174" s="35"/>
      <c r="F174" s="35"/>
      <c r="G174" s="35"/>
      <c r="H174" s="99"/>
      <c r="I174" s="40"/>
      <c r="J174" s="40"/>
      <c r="K174" s="75"/>
    </row>
    <row r="175" spans="1:11" s="219" customFormat="1" x14ac:dyDescent="0.25">
      <c r="A175" s="76"/>
      <c r="B175" s="227"/>
      <c r="C175" s="324"/>
      <c r="D175" s="325"/>
      <c r="E175" s="325"/>
      <c r="F175" s="326"/>
      <c r="G175" s="227"/>
      <c r="H175" s="228"/>
      <c r="I175" s="228"/>
      <c r="J175" s="230"/>
      <c r="K175" s="84"/>
    </row>
    <row r="176" spans="1:11" s="219" customFormat="1" x14ac:dyDescent="0.25">
      <c r="A176" s="21"/>
      <c r="B176" s="220" t="s">
        <v>222</v>
      </c>
      <c r="C176" s="101" t="s">
        <v>147</v>
      </c>
      <c r="D176" s="206"/>
      <c r="E176" s="206"/>
      <c r="F176" s="207"/>
      <c r="G176" s="220"/>
      <c r="H176" s="222"/>
      <c r="I176" s="222"/>
      <c r="J176" s="224"/>
      <c r="K176" s="50"/>
    </row>
    <row r="177" spans="1:11" s="219" customFormat="1" x14ac:dyDescent="0.25">
      <c r="A177" s="21"/>
      <c r="B177" s="220"/>
      <c r="C177" s="205"/>
      <c r="D177" s="206"/>
      <c r="E177" s="206"/>
      <c r="F177" s="207"/>
      <c r="G177" s="220"/>
      <c r="H177" s="222"/>
      <c r="I177" s="222"/>
      <c r="J177" s="224"/>
      <c r="K177" s="50"/>
    </row>
    <row r="178" spans="1:11" s="219" customFormat="1" x14ac:dyDescent="0.25">
      <c r="A178" s="21"/>
      <c r="B178" s="220"/>
      <c r="C178" s="320" t="s">
        <v>113</v>
      </c>
      <c r="D178" s="321"/>
      <c r="E178" s="321"/>
      <c r="F178" s="322"/>
      <c r="G178" s="220" t="s">
        <v>74</v>
      </c>
      <c r="H178" s="222">
        <v>1</v>
      </c>
      <c r="I178" s="222">
        <v>180.35</v>
      </c>
      <c r="J178" s="224">
        <f>I178*1.3201</f>
        <v>238.08003500000001</v>
      </c>
      <c r="K178" s="50">
        <f t="shared" ref="K178:K207" si="2">J178*H178</f>
        <v>238.08003500000001</v>
      </c>
    </row>
    <row r="179" spans="1:11" s="219" customFormat="1" x14ac:dyDescent="0.25">
      <c r="A179" s="223"/>
      <c r="B179" s="221"/>
      <c r="C179" s="323"/>
      <c r="D179" s="276"/>
      <c r="E179" s="276"/>
      <c r="F179" s="277"/>
      <c r="G179" s="220"/>
      <c r="H179" s="222"/>
      <c r="I179" s="222"/>
      <c r="J179" s="224"/>
      <c r="K179" s="50"/>
    </row>
    <row r="180" spans="1:11" s="219" customFormat="1" x14ac:dyDescent="0.25">
      <c r="A180" s="21"/>
      <c r="B180" s="22"/>
      <c r="C180" s="320" t="s">
        <v>112</v>
      </c>
      <c r="D180" s="321"/>
      <c r="E180" s="321"/>
      <c r="F180" s="322"/>
      <c r="G180" s="23" t="s">
        <v>74</v>
      </c>
      <c r="H180" s="23">
        <v>1</v>
      </c>
      <c r="I180" s="224">
        <v>180.35</v>
      </c>
      <c r="J180" s="224">
        <f>I180*1.3201</f>
        <v>238.08003500000001</v>
      </c>
      <c r="K180" s="50">
        <f t="shared" si="2"/>
        <v>238.08003500000001</v>
      </c>
    </row>
    <row r="181" spans="1:11" s="219" customFormat="1" x14ac:dyDescent="0.25">
      <c r="A181" s="21"/>
      <c r="B181" s="22"/>
      <c r="C181" s="314"/>
      <c r="D181" s="318"/>
      <c r="E181" s="318"/>
      <c r="F181" s="319"/>
      <c r="G181" s="23"/>
      <c r="H181" s="23"/>
      <c r="I181" s="224"/>
      <c r="J181" s="224"/>
      <c r="K181" s="50"/>
    </row>
    <row r="182" spans="1:11" s="219" customFormat="1" x14ac:dyDescent="0.25">
      <c r="A182" s="21"/>
      <c r="B182" s="22"/>
      <c r="C182" s="320" t="s">
        <v>114</v>
      </c>
      <c r="D182" s="321"/>
      <c r="E182" s="321"/>
      <c r="F182" s="322"/>
      <c r="G182" s="25" t="s">
        <v>74</v>
      </c>
      <c r="H182" s="23">
        <v>2</v>
      </c>
      <c r="I182" s="93">
        <v>142.03</v>
      </c>
      <c r="J182" s="224">
        <f>I182*1.3201</f>
        <v>187.49380300000001</v>
      </c>
      <c r="K182" s="50">
        <f t="shared" si="2"/>
        <v>374.98760600000003</v>
      </c>
    </row>
    <row r="183" spans="1:11" s="219" customFormat="1" x14ac:dyDescent="0.25">
      <c r="A183" s="21"/>
      <c r="B183" s="22"/>
      <c r="C183" s="314"/>
      <c r="D183" s="318"/>
      <c r="E183" s="318"/>
      <c r="F183" s="319"/>
      <c r="G183" s="23"/>
      <c r="H183" s="23"/>
      <c r="I183" s="224"/>
      <c r="J183" s="224"/>
      <c r="K183" s="50"/>
    </row>
    <row r="184" spans="1:11" s="219" customFormat="1" x14ac:dyDescent="0.25">
      <c r="A184" s="21"/>
      <c r="B184" s="22" t="s">
        <v>223</v>
      </c>
      <c r="C184" s="314" t="s">
        <v>130</v>
      </c>
      <c r="D184" s="315"/>
      <c r="E184" s="315"/>
      <c r="F184" s="316"/>
      <c r="G184" s="23"/>
      <c r="H184" s="23"/>
      <c r="I184" s="224"/>
      <c r="J184" s="224"/>
      <c r="K184" s="50"/>
    </row>
    <row r="185" spans="1:11" s="219" customFormat="1" x14ac:dyDescent="0.25">
      <c r="A185" s="21"/>
      <c r="B185" s="22"/>
      <c r="C185" s="201" t="s">
        <v>129</v>
      </c>
      <c r="D185" s="202"/>
      <c r="E185" s="202"/>
      <c r="F185" s="203"/>
      <c r="G185" s="23" t="s">
        <v>74</v>
      </c>
      <c r="H185" s="23">
        <v>1</v>
      </c>
      <c r="I185" s="224">
        <v>88.99</v>
      </c>
      <c r="J185" s="224">
        <f>I185*1.3201</f>
        <v>117.47569899999999</v>
      </c>
      <c r="K185" s="50">
        <f t="shared" si="2"/>
        <v>117.47569899999999</v>
      </c>
    </row>
    <row r="186" spans="1:11" s="219" customFormat="1" x14ac:dyDescent="0.25">
      <c r="A186" s="21"/>
      <c r="B186" s="22"/>
      <c r="C186" s="314"/>
      <c r="D186" s="318"/>
      <c r="E186" s="318"/>
      <c r="F186" s="319"/>
      <c r="G186" s="23"/>
      <c r="H186" s="23"/>
      <c r="I186" s="224"/>
      <c r="J186" s="224"/>
      <c r="K186" s="50"/>
    </row>
    <row r="187" spans="1:11" s="219" customFormat="1" x14ac:dyDescent="0.25">
      <c r="A187" s="21"/>
      <c r="B187" s="22" t="s">
        <v>224</v>
      </c>
      <c r="C187" s="275" t="s">
        <v>132</v>
      </c>
      <c r="D187" s="318"/>
      <c r="E187" s="318"/>
      <c r="F187" s="319"/>
      <c r="G187" s="25"/>
      <c r="H187" s="23"/>
      <c r="I187" s="93"/>
      <c r="J187" s="224"/>
      <c r="K187" s="50"/>
    </row>
    <row r="188" spans="1:11" s="219" customFormat="1" x14ac:dyDescent="0.25">
      <c r="A188" s="21"/>
      <c r="B188" s="22"/>
      <c r="C188" s="101" t="s">
        <v>131</v>
      </c>
      <c r="D188" s="234"/>
      <c r="E188" s="234"/>
      <c r="F188" s="235"/>
      <c r="G188" s="25" t="s">
        <v>74</v>
      </c>
      <c r="H188" s="23">
        <v>1</v>
      </c>
      <c r="I188" s="93">
        <v>290.66000000000003</v>
      </c>
      <c r="J188" s="224">
        <f>I188*1.3201</f>
        <v>383.70026600000006</v>
      </c>
      <c r="K188" s="50">
        <f t="shared" si="2"/>
        <v>383.70026600000006</v>
      </c>
    </row>
    <row r="189" spans="1:11" s="219" customFormat="1" ht="9" customHeight="1" x14ac:dyDescent="0.25">
      <c r="A189" s="21"/>
      <c r="B189" s="22"/>
      <c r="C189" s="314"/>
      <c r="D189" s="318"/>
      <c r="E189" s="318"/>
      <c r="F189" s="319"/>
      <c r="G189" s="23"/>
      <c r="H189" s="23"/>
      <c r="I189" s="224"/>
      <c r="J189" s="224"/>
      <c r="K189" s="50"/>
    </row>
    <row r="190" spans="1:11" s="219" customFormat="1" x14ac:dyDescent="0.25">
      <c r="A190" s="21"/>
      <c r="B190" s="22" t="s">
        <v>225</v>
      </c>
      <c r="C190" s="275" t="s">
        <v>134</v>
      </c>
      <c r="D190" s="318"/>
      <c r="E190" s="318"/>
      <c r="F190" s="319"/>
      <c r="G190" s="25"/>
      <c r="H190" s="23"/>
      <c r="I190" s="93"/>
      <c r="J190" s="224"/>
      <c r="K190" s="50"/>
    </row>
    <row r="191" spans="1:11" s="219" customFormat="1" x14ac:dyDescent="0.25">
      <c r="A191" s="21"/>
      <c r="B191" s="22"/>
      <c r="C191" s="101" t="s">
        <v>133</v>
      </c>
      <c r="D191" s="234"/>
      <c r="E191" s="234"/>
      <c r="F191" s="235"/>
      <c r="G191" s="25" t="s">
        <v>74</v>
      </c>
      <c r="H191" s="23">
        <v>2</v>
      </c>
      <c r="I191" s="93">
        <v>356.83</v>
      </c>
      <c r="J191" s="224">
        <f>I191*1.3201</f>
        <v>471.05128300000001</v>
      </c>
      <c r="K191" s="50">
        <f t="shared" si="2"/>
        <v>942.10256600000002</v>
      </c>
    </row>
    <row r="192" spans="1:11" s="219" customFormat="1" ht="11.25" customHeight="1" x14ac:dyDescent="0.25">
      <c r="A192" s="21"/>
      <c r="B192" s="22"/>
      <c r="C192" s="314"/>
      <c r="D192" s="318"/>
      <c r="E192" s="318"/>
      <c r="F192" s="319"/>
      <c r="G192" s="23"/>
      <c r="H192" s="23"/>
      <c r="I192" s="224"/>
      <c r="J192" s="224"/>
      <c r="K192" s="50"/>
    </row>
    <row r="193" spans="1:11" s="219" customFormat="1" x14ac:dyDescent="0.25">
      <c r="A193" s="21"/>
      <c r="B193" s="22" t="s">
        <v>226</v>
      </c>
      <c r="C193" s="275" t="s">
        <v>136</v>
      </c>
      <c r="D193" s="318"/>
      <c r="E193" s="318"/>
      <c r="F193" s="319"/>
      <c r="G193" s="25"/>
      <c r="H193" s="23"/>
      <c r="I193" s="93"/>
      <c r="J193" s="224"/>
      <c r="K193" s="50"/>
    </row>
    <row r="194" spans="1:11" s="219" customFormat="1" x14ac:dyDescent="0.25">
      <c r="A194" s="21"/>
      <c r="B194" s="22"/>
      <c r="C194" s="101" t="s">
        <v>135</v>
      </c>
      <c r="D194" s="234"/>
      <c r="E194" s="234"/>
      <c r="F194" s="235"/>
      <c r="G194" s="25" t="s">
        <v>74</v>
      </c>
      <c r="H194" s="23">
        <v>2</v>
      </c>
      <c r="I194" s="93">
        <v>204.27</v>
      </c>
      <c r="J194" s="224">
        <f>I194*1.3201</f>
        <v>269.65682700000002</v>
      </c>
      <c r="K194" s="50">
        <f t="shared" si="2"/>
        <v>539.31365400000004</v>
      </c>
    </row>
    <row r="195" spans="1:11" s="219" customFormat="1" ht="11.25" customHeight="1" x14ac:dyDescent="0.25">
      <c r="A195" s="21"/>
      <c r="B195" s="22"/>
      <c r="C195" s="314"/>
      <c r="D195" s="318"/>
      <c r="E195" s="318"/>
      <c r="F195" s="319"/>
      <c r="G195" s="23"/>
      <c r="H195" s="23"/>
      <c r="I195" s="224"/>
      <c r="J195" s="224"/>
      <c r="K195" s="50"/>
    </row>
    <row r="196" spans="1:11" s="219" customFormat="1" x14ac:dyDescent="0.25">
      <c r="A196" s="21"/>
      <c r="B196" s="22" t="s">
        <v>199</v>
      </c>
      <c r="C196" s="288" t="s">
        <v>327</v>
      </c>
      <c r="D196" s="289"/>
      <c r="E196" s="289"/>
      <c r="F196" s="290"/>
      <c r="G196" s="23"/>
      <c r="H196" s="23"/>
      <c r="I196" s="224"/>
      <c r="J196" s="224"/>
      <c r="K196" s="50"/>
    </row>
    <row r="197" spans="1:11" s="219" customFormat="1" x14ac:dyDescent="0.25">
      <c r="A197" s="21"/>
      <c r="B197" s="22"/>
      <c r="C197" s="314" t="s">
        <v>88</v>
      </c>
      <c r="D197" s="315"/>
      <c r="E197" s="315"/>
      <c r="F197" s="316"/>
      <c r="G197" s="23"/>
      <c r="H197" s="23"/>
      <c r="I197" s="224"/>
      <c r="J197" s="224"/>
      <c r="K197" s="50"/>
    </row>
    <row r="198" spans="1:11" s="219" customFormat="1" ht="11.25" customHeight="1" x14ac:dyDescent="0.25">
      <c r="A198" s="21"/>
      <c r="B198" s="22"/>
      <c r="C198" s="314"/>
      <c r="D198" s="315"/>
      <c r="E198" s="315"/>
      <c r="F198" s="316"/>
      <c r="G198" s="23"/>
      <c r="H198" s="23"/>
      <c r="I198" s="224"/>
      <c r="J198" s="224"/>
      <c r="K198" s="50"/>
    </row>
    <row r="199" spans="1:11" s="219" customFormat="1" x14ac:dyDescent="0.25">
      <c r="A199" s="21"/>
      <c r="B199" s="22" t="s">
        <v>280</v>
      </c>
      <c r="C199" s="275" t="s">
        <v>328</v>
      </c>
      <c r="D199" s="318"/>
      <c r="E199" s="318"/>
      <c r="F199" s="319"/>
      <c r="G199" s="25" t="s">
        <v>74</v>
      </c>
      <c r="H199" s="23">
        <v>2</v>
      </c>
      <c r="I199" s="93">
        <v>538.75</v>
      </c>
      <c r="J199" s="224">
        <f>I199*1.3201</f>
        <v>711.20387500000004</v>
      </c>
      <c r="K199" s="50">
        <f t="shared" si="2"/>
        <v>1422.4077500000001</v>
      </c>
    </row>
    <row r="200" spans="1:11" s="219" customFormat="1" ht="10.5" customHeight="1" x14ac:dyDescent="0.25">
      <c r="A200" s="21"/>
      <c r="B200" s="22"/>
      <c r="C200" s="314"/>
      <c r="D200" s="315"/>
      <c r="E200" s="315"/>
      <c r="F200" s="316"/>
      <c r="G200" s="23"/>
      <c r="H200" s="23"/>
      <c r="I200" s="224"/>
      <c r="J200" s="224"/>
      <c r="K200" s="50"/>
    </row>
    <row r="201" spans="1:11" s="219" customFormat="1" x14ac:dyDescent="0.25">
      <c r="A201" s="21"/>
      <c r="B201" s="22" t="s">
        <v>281</v>
      </c>
      <c r="C201" s="275" t="s">
        <v>329</v>
      </c>
      <c r="D201" s="318"/>
      <c r="E201" s="318"/>
      <c r="F201" s="319"/>
      <c r="G201" s="25" t="s">
        <v>74</v>
      </c>
      <c r="H201" s="23">
        <v>2</v>
      </c>
      <c r="I201" s="93">
        <v>451.47</v>
      </c>
      <c r="J201" s="224">
        <f>I201*1.3201</f>
        <v>595.98554700000011</v>
      </c>
      <c r="K201" s="50">
        <f t="shared" si="2"/>
        <v>1191.9710940000002</v>
      </c>
    </row>
    <row r="202" spans="1:11" s="219" customFormat="1" ht="11.25" customHeight="1" x14ac:dyDescent="0.25">
      <c r="A202" s="21"/>
      <c r="B202" s="22"/>
      <c r="C202" s="314"/>
      <c r="D202" s="315"/>
      <c r="E202" s="315"/>
      <c r="F202" s="316"/>
      <c r="G202" s="23"/>
      <c r="H202" s="23"/>
      <c r="I202" s="224"/>
      <c r="J202" s="224"/>
      <c r="K202" s="50"/>
    </row>
    <row r="203" spans="1:11" s="219" customFormat="1" ht="12" customHeight="1" x14ac:dyDescent="0.25">
      <c r="A203" s="21"/>
      <c r="B203" s="22" t="s">
        <v>200</v>
      </c>
      <c r="C203" s="275" t="s">
        <v>76</v>
      </c>
      <c r="D203" s="318"/>
      <c r="E203" s="318"/>
      <c r="F203" s="319"/>
      <c r="G203" s="25"/>
      <c r="H203" s="23"/>
      <c r="I203" s="93"/>
      <c r="J203" s="224"/>
      <c r="K203" s="50"/>
    </row>
    <row r="204" spans="1:11" s="219" customFormat="1" ht="12" customHeight="1" x14ac:dyDescent="0.25">
      <c r="A204" s="21"/>
      <c r="B204" s="22"/>
      <c r="C204" s="314"/>
      <c r="D204" s="315"/>
      <c r="E204" s="315"/>
      <c r="F204" s="316"/>
      <c r="G204" s="23"/>
      <c r="H204" s="23"/>
      <c r="I204" s="224"/>
      <c r="J204" s="224"/>
      <c r="K204" s="50"/>
    </row>
    <row r="205" spans="1:11" s="219" customFormat="1" x14ac:dyDescent="0.25">
      <c r="A205" s="21"/>
      <c r="B205" s="22" t="s">
        <v>227</v>
      </c>
      <c r="C205" s="275" t="s">
        <v>89</v>
      </c>
      <c r="D205" s="318"/>
      <c r="E205" s="318"/>
      <c r="F205" s="319"/>
      <c r="G205" s="25"/>
      <c r="H205" s="23"/>
      <c r="I205" s="93"/>
      <c r="J205" s="224"/>
      <c r="K205" s="50"/>
    </row>
    <row r="206" spans="1:11" s="219" customFormat="1" x14ac:dyDescent="0.25">
      <c r="A206" s="21"/>
      <c r="B206" s="22"/>
      <c r="C206" s="275" t="s">
        <v>138</v>
      </c>
      <c r="D206" s="276"/>
      <c r="E206" s="276"/>
      <c r="F206" s="277"/>
      <c r="G206" s="25"/>
      <c r="H206" s="23"/>
      <c r="I206" s="93"/>
      <c r="J206" s="224"/>
      <c r="K206" s="50"/>
    </row>
    <row r="207" spans="1:11" s="219" customFormat="1" ht="15.75" thickBot="1" x14ac:dyDescent="0.3">
      <c r="A207" s="57"/>
      <c r="B207" s="58"/>
      <c r="C207" s="142" t="s">
        <v>137</v>
      </c>
      <c r="D207" s="115"/>
      <c r="E207" s="115"/>
      <c r="F207" s="116"/>
      <c r="G207" s="62" t="s">
        <v>74</v>
      </c>
      <c r="H207" s="23">
        <v>2</v>
      </c>
      <c r="I207" s="93">
        <v>625</v>
      </c>
      <c r="J207" s="224">
        <f>I207*1.3201</f>
        <v>825.0625</v>
      </c>
      <c r="K207" s="50">
        <f t="shared" si="2"/>
        <v>1650.125</v>
      </c>
    </row>
    <row r="208" spans="1:11" ht="6" customHeight="1" thickBot="1" x14ac:dyDescent="0.3">
      <c r="A208" s="66"/>
      <c r="B208" s="67"/>
      <c r="C208" s="317"/>
      <c r="D208" s="317"/>
      <c r="E208" s="317"/>
      <c r="F208" s="317"/>
      <c r="G208" s="211"/>
      <c r="H208" s="113"/>
      <c r="I208" s="114"/>
      <c r="J208" s="114"/>
      <c r="K208" s="73"/>
    </row>
    <row r="209" spans="1:11" x14ac:dyDescent="0.25">
      <c r="A209" s="27" t="s">
        <v>15</v>
      </c>
      <c r="B209" s="29"/>
      <c r="C209" s="30"/>
      <c r="D209" s="28" t="s">
        <v>16</v>
      </c>
      <c r="E209" s="29"/>
      <c r="F209" s="31"/>
      <c r="G209" s="96"/>
      <c r="H209" s="97"/>
      <c r="I209" s="98"/>
      <c r="J209" s="98"/>
      <c r="K209" s="74"/>
    </row>
    <row r="210" spans="1:11" ht="15.75" thickBot="1" x14ac:dyDescent="0.3">
      <c r="A210" s="34"/>
      <c r="B210" s="36"/>
      <c r="C210" s="37"/>
      <c r="D210" s="38"/>
      <c r="E210" s="35"/>
      <c r="F210" s="35"/>
      <c r="G210" s="35"/>
      <c r="H210" s="99"/>
      <c r="I210" s="40"/>
      <c r="J210" s="40"/>
      <c r="K210" s="75"/>
    </row>
    <row r="211" spans="1:11" s="219" customFormat="1" x14ac:dyDescent="0.25">
      <c r="A211" s="76"/>
      <c r="B211" s="227"/>
      <c r="C211" s="324"/>
      <c r="D211" s="325"/>
      <c r="E211" s="325"/>
      <c r="F211" s="326"/>
      <c r="G211" s="227"/>
      <c r="H211" s="228"/>
      <c r="I211" s="228"/>
      <c r="J211" s="230"/>
      <c r="K211" s="84"/>
    </row>
    <row r="212" spans="1:11" s="219" customFormat="1" x14ac:dyDescent="0.25">
      <c r="A212" s="21"/>
      <c r="B212" s="22" t="s">
        <v>228</v>
      </c>
      <c r="C212" s="101" t="s">
        <v>90</v>
      </c>
      <c r="D212" s="206"/>
      <c r="E212" s="206"/>
      <c r="F212" s="207"/>
      <c r="G212" s="220"/>
      <c r="H212" s="222"/>
      <c r="I212" s="222"/>
      <c r="J212" s="224"/>
      <c r="K212" s="50"/>
    </row>
    <row r="213" spans="1:11" s="219" customFormat="1" x14ac:dyDescent="0.25">
      <c r="A213" s="21"/>
      <c r="B213" s="220"/>
      <c r="C213" s="101" t="s">
        <v>140</v>
      </c>
      <c r="D213" s="206"/>
      <c r="E213" s="206"/>
      <c r="F213" s="207"/>
      <c r="G213" s="220"/>
      <c r="H213" s="222"/>
      <c r="I213" s="222"/>
      <c r="J213" s="224"/>
      <c r="K213" s="50"/>
    </row>
    <row r="214" spans="1:11" s="219" customFormat="1" x14ac:dyDescent="0.25">
      <c r="A214" s="21"/>
      <c r="B214" s="220"/>
      <c r="C214" s="101" t="s">
        <v>139</v>
      </c>
      <c r="D214" s="206"/>
      <c r="E214" s="206"/>
      <c r="F214" s="207"/>
      <c r="G214" s="220" t="s">
        <v>74</v>
      </c>
      <c r="H214" s="222">
        <v>1</v>
      </c>
      <c r="I214" s="222">
        <v>388.17</v>
      </c>
      <c r="J214" s="224">
        <f>I214*1.3201</f>
        <v>512.42321700000002</v>
      </c>
      <c r="K214" s="50">
        <f t="shared" ref="K214:K234" si="3">J214*H214</f>
        <v>512.42321700000002</v>
      </c>
    </row>
    <row r="215" spans="1:11" s="219" customFormat="1" x14ac:dyDescent="0.25">
      <c r="A215" s="21"/>
      <c r="B215" s="220"/>
      <c r="C215" s="205"/>
      <c r="D215" s="206"/>
      <c r="E215" s="206"/>
      <c r="F215" s="207"/>
      <c r="G215" s="220"/>
      <c r="H215" s="222"/>
      <c r="I215" s="222"/>
      <c r="J215" s="224"/>
      <c r="K215" s="50"/>
    </row>
    <row r="216" spans="1:11" s="219" customFormat="1" x14ac:dyDescent="0.25">
      <c r="A216" s="21"/>
      <c r="B216" s="22" t="s">
        <v>201</v>
      </c>
      <c r="C216" s="101" t="s">
        <v>240</v>
      </c>
      <c r="D216" s="206"/>
      <c r="E216" s="206"/>
      <c r="F216" s="207"/>
      <c r="G216" s="220"/>
      <c r="H216" s="222"/>
      <c r="I216" s="222"/>
      <c r="J216" s="224"/>
      <c r="K216" s="50"/>
    </row>
    <row r="217" spans="1:11" s="219" customFormat="1" x14ac:dyDescent="0.25">
      <c r="A217" s="21"/>
      <c r="B217" s="22"/>
      <c r="C217" s="101" t="s">
        <v>241</v>
      </c>
      <c r="D217" s="206"/>
      <c r="E217" s="206"/>
      <c r="F217" s="207"/>
      <c r="G217" s="220"/>
      <c r="H217" s="222"/>
      <c r="I217" s="222"/>
      <c r="J217" s="224"/>
      <c r="K217" s="50"/>
    </row>
    <row r="218" spans="1:11" s="219" customFormat="1" x14ac:dyDescent="0.25">
      <c r="A218" s="21"/>
      <c r="B218" s="220"/>
      <c r="C218" s="205"/>
      <c r="D218" s="206"/>
      <c r="E218" s="206"/>
      <c r="F218" s="207"/>
      <c r="G218" s="220"/>
      <c r="H218" s="222"/>
      <c r="I218" s="222"/>
      <c r="J218" s="224"/>
      <c r="K218" s="50"/>
    </row>
    <row r="219" spans="1:11" s="219" customFormat="1" ht="18.75" customHeight="1" x14ac:dyDescent="0.25">
      <c r="A219" s="21"/>
      <c r="B219" s="220" t="s">
        <v>229</v>
      </c>
      <c r="C219" s="320" t="s">
        <v>91</v>
      </c>
      <c r="D219" s="321"/>
      <c r="E219" s="321"/>
      <c r="F219" s="322"/>
      <c r="G219" s="220"/>
      <c r="H219" s="222"/>
      <c r="I219" s="222"/>
      <c r="J219" s="224"/>
      <c r="K219" s="50"/>
    </row>
    <row r="220" spans="1:11" s="219" customFormat="1" x14ac:dyDescent="0.25">
      <c r="A220" s="223"/>
      <c r="B220" s="221"/>
      <c r="C220" s="323" t="s">
        <v>142</v>
      </c>
      <c r="D220" s="276"/>
      <c r="E220" s="276"/>
      <c r="F220" s="277"/>
      <c r="G220" s="220"/>
      <c r="H220" s="222"/>
      <c r="I220" s="222"/>
      <c r="J220" s="224"/>
      <c r="K220" s="50"/>
    </row>
    <row r="221" spans="1:11" s="219" customFormat="1" x14ac:dyDescent="0.25">
      <c r="A221" s="223"/>
      <c r="B221" s="221"/>
      <c r="C221" s="231" t="s">
        <v>141</v>
      </c>
      <c r="D221" s="102"/>
      <c r="E221" s="102"/>
      <c r="F221" s="103"/>
      <c r="G221" s="220" t="s">
        <v>74</v>
      </c>
      <c r="H221" s="222">
        <v>10</v>
      </c>
      <c r="I221" s="222">
        <v>12.29</v>
      </c>
      <c r="J221" s="224">
        <f>I221*1.3201</f>
        <v>16.224028999999998</v>
      </c>
      <c r="K221" s="50">
        <f t="shared" si="3"/>
        <v>162.24028999999999</v>
      </c>
    </row>
    <row r="222" spans="1:11" s="219" customFormat="1" x14ac:dyDescent="0.25">
      <c r="A222" s="21"/>
      <c r="B222" s="22"/>
      <c r="C222" s="314"/>
      <c r="D222" s="315"/>
      <c r="E222" s="315"/>
      <c r="F222" s="316"/>
      <c r="G222" s="23"/>
      <c r="H222" s="23"/>
      <c r="I222" s="224"/>
      <c r="J222" s="224"/>
      <c r="K222" s="50"/>
    </row>
    <row r="223" spans="1:11" s="219" customFormat="1" x14ac:dyDescent="0.25">
      <c r="A223" s="21"/>
      <c r="B223" s="22" t="s">
        <v>230</v>
      </c>
      <c r="C223" s="314" t="s">
        <v>146</v>
      </c>
      <c r="D223" s="318"/>
      <c r="E223" s="318"/>
      <c r="F223" s="319"/>
      <c r="G223" s="23"/>
      <c r="H223" s="23"/>
      <c r="I223" s="224"/>
      <c r="J223" s="224"/>
      <c r="K223" s="50"/>
    </row>
    <row r="224" spans="1:11" s="219" customFormat="1" x14ac:dyDescent="0.25">
      <c r="A224" s="21"/>
      <c r="B224" s="22"/>
      <c r="C224" s="275" t="s">
        <v>79</v>
      </c>
      <c r="D224" s="318"/>
      <c r="E224" s="318"/>
      <c r="F224" s="319"/>
      <c r="G224" s="25"/>
      <c r="H224" s="23"/>
      <c r="I224" s="93"/>
      <c r="J224" s="224"/>
      <c r="K224" s="50"/>
    </row>
    <row r="225" spans="1:11" s="219" customFormat="1" x14ac:dyDescent="0.25">
      <c r="A225" s="21"/>
      <c r="B225" s="22"/>
      <c r="C225" s="314"/>
      <c r="D225" s="318"/>
      <c r="E225" s="318"/>
      <c r="F225" s="319"/>
      <c r="G225" s="23"/>
      <c r="H225" s="23"/>
      <c r="I225" s="224"/>
      <c r="J225" s="224"/>
      <c r="K225" s="50"/>
    </row>
    <row r="226" spans="1:11" s="219" customFormat="1" x14ac:dyDescent="0.25">
      <c r="A226" s="21"/>
      <c r="B226" s="22"/>
      <c r="C226" s="314" t="s">
        <v>115</v>
      </c>
      <c r="D226" s="315"/>
      <c r="E226" s="315"/>
      <c r="F226" s="316"/>
      <c r="G226" s="23" t="s">
        <v>74</v>
      </c>
      <c r="H226" s="23">
        <v>12</v>
      </c>
      <c r="I226" s="224">
        <v>12.5</v>
      </c>
      <c r="J226" s="224">
        <f>I226*1.3201</f>
        <v>16.501249999999999</v>
      </c>
      <c r="K226" s="50">
        <f t="shared" si="3"/>
        <v>198.01499999999999</v>
      </c>
    </row>
    <row r="227" spans="1:11" s="219" customFormat="1" x14ac:dyDescent="0.25">
      <c r="A227" s="21"/>
      <c r="B227" s="22"/>
      <c r="C227" s="314"/>
      <c r="D227" s="318"/>
      <c r="E227" s="318"/>
      <c r="F227" s="319"/>
      <c r="G227" s="23"/>
      <c r="H227" s="23"/>
      <c r="I227" s="224"/>
      <c r="J227" s="224"/>
      <c r="K227" s="50"/>
    </row>
    <row r="228" spans="1:11" s="219" customFormat="1" x14ac:dyDescent="0.25">
      <c r="A228" s="21"/>
      <c r="B228" s="22"/>
      <c r="C228" s="314" t="s">
        <v>103</v>
      </c>
      <c r="D228" s="315"/>
      <c r="E228" s="315"/>
      <c r="F228" s="316"/>
      <c r="G228" s="25" t="s">
        <v>74</v>
      </c>
      <c r="H228" s="23">
        <v>8</v>
      </c>
      <c r="I228" s="93">
        <v>12.5</v>
      </c>
      <c r="J228" s="224">
        <f>I228*1.3201</f>
        <v>16.501249999999999</v>
      </c>
      <c r="K228" s="50">
        <f t="shared" si="3"/>
        <v>132.01</v>
      </c>
    </row>
    <row r="229" spans="1:11" s="219" customFormat="1" x14ac:dyDescent="0.25">
      <c r="A229" s="21"/>
      <c r="B229" s="22"/>
      <c r="C229" s="314"/>
      <c r="D229" s="318"/>
      <c r="E229" s="318"/>
      <c r="F229" s="319"/>
      <c r="G229" s="23"/>
      <c r="H229" s="23"/>
      <c r="I229" s="224"/>
      <c r="J229" s="224"/>
      <c r="K229" s="50"/>
    </row>
    <row r="230" spans="1:11" s="219" customFormat="1" x14ac:dyDescent="0.25">
      <c r="A230" s="21"/>
      <c r="B230" s="22" t="s">
        <v>231</v>
      </c>
      <c r="C230" s="275" t="s">
        <v>116</v>
      </c>
      <c r="D230" s="318"/>
      <c r="E230" s="318"/>
      <c r="F230" s="319"/>
      <c r="G230" s="25"/>
      <c r="H230" s="23"/>
      <c r="I230" s="93"/>
      <c r="J230" s="224"/>
      <c r="K230" s="50"/>
    </row>
    <row r="231" spans="1:11" s="219" customFormat="1" x14ac:dyDescent="0.25">
      <c r="A231" s="21"/>
      <c r="B231" s="22"/>
      <c r="C231" s="314" t="s">
        <v>143</v>
      </c>
      <c r="D231" s="318"/>
      <c r="E231" s="318"/>
      <c r="F231" s="319"/>
      <c r="G231" s="23"/>
      <c r="H231" s="23"/>
      <c r="I231" s="224"/>
      <c r="J231" s="224"/>
      <c r="K231" s="50"/>
    </row>
    <row r="232" spans="1:11" s="219" customFormat="1" x14ac:dyDescent="0.25">
      <c r="A232" s="21"/>
      <c r="B232" s="22"/>
      <c r="C232" s="275" t="s">
        <v>104</v>
      </c>
      <c r="D232" s="276"/>
      <c r="E232" s="276"/>
      <c r="F232" s="277"/>
      <c r="G232" s="23" t="s">
        <v>74</v>
      </c>
      <c r="H232" s="23">
        <v>168</v>
      </c>
      <c r="I232" s="224">
        <v>7.87</v>
      </c>
      <c r="J232" s="224">
        <f>I232*1.3201</f>
        <v>10.389187</v>
      </c>
      <c r="K232" s="50">
        <f t="shared" si="3"/>
        <v>1745.3834159999999</v>
      </c>
    </row>
    <row r="233" spans="1:11" s="219" customFormat="1" x14ac:dyDescent="0.25">
      <c r="A233" s="21"/>
      <c r="B233" s="22"/>
      <c r="C233" s="275"/>
      <c r="D233" s="318"/>
      <c r="E233" s="318"/>
      <c r="F233" s="319"/>
      <c r="G233" s="25"/>
      <c r="H233" s="23"/>
      <c r="I233" s="93"/>
      <c r="J233" s="224"/>
      <c r="K233" s="50"/>
    </row>
    <row r="234" spans="1:11" s="219" customFormat="1" ht="27.75" customHeight="1" x14ac:dyDescent="0.25">
      <c r="A234" s="21"/>
      <c r="B234" s="22" t="s">
        <v>232</v>
      </c>
      <c r="C234" s="314" t="s">
        <v>267</v>
      </c>
      <c r="D234" s="318"/>
      <c r="E234" s="318"/>
      <c r="F234" s="319"/>
      <c r="G234" s="23" t="s">
        <v>74</v>
      </c>
      <c r="H234" s="23">
        <v>1</v>
      </c>
      <c r="I234" s="224">
        <v>5700</v>
      </c>
      <c r="J234" s="224">
        <f>I234*1.3201</f>
        <v>7524.5700000000006</v>
      </c>
      <c r="K234" s="50">
        <f t="shared" si="3"/>
        <v>7524.5700000000006</v>
      </c>
    </row>
    <row r="235" spans="1:11" s="219" customFormat="1" x14ac:dyDescent="0.25">
      <c r="A235" s="21"/>
      <c r="B235" s="22"/>
      <c r="C235" s="288"/>
      <c r="D235" s="289"/>
      <c r="E235" s="289"/>
      <c r="F235" s="290"/>
      <c r="G235" s="23"/>
      <c r="H235" s="23"/>
      <c r="I235" s="224"/>
      <c r="J235" s="224"/>
      <c r="K235" s="50"/>
    </row>
    <row r="236" spans="1:11" s="219" customFormat="1" x14ac:dyDescent="0.25">
      <c r="A236" s="21"/>
      <c r="B236" s="22"/>
      <c r="C236" s="314"/>
      <c r="D236" s="315"/>
      <c r="E236" s="315"/>
      <c r="F236" s="316"/>
      <c r="G236" s="23"/>
      <c r="H236" s="23"/>
      <c r="I236" s="224"/>
      <c r="J236" s="224"/>
      <c r="K236" s="50"/>
    </row>
    <row r="237" spans="1:11" s="219" customFormat="1" ht="15.75" thickBot="1" x14ac:dyDescent="0.3">
      <c r="A237" s="21"/>
      <c r="B237" s="22"/>
      <c r="C237" s="205"/>
      <c r="D237" s="206"/>
      <c r="E237" s="206"/>
      <c r="F237" s="207"/>
      <c r="G237" s="25"/>
      <c r="H237" s="23"/>
      <c r="I237" s="93"/>
      <c r="J237" s="95"/>
      <c r="K237" s="50"/>
    </row>
    <row r="238" spans="1:11" s="219" customFormat="1" x14ac:dyDescent="0.25">
      <c r="A238" s="280" t="s">
        <v>202</v>
      </c>
      <c r="B238" s="280"/>
      <c r="C238" s="280"/>
      <c r="D238" s="280"/>
      <c r="E238" s="280"/>
      <c r="F238" s="280"/>
      <c r="G238" s="280"/>
      <c r="H238" s="280"/>
      <c r="I238" s="280"/>
      <c r="J238" s="198"/>
      <c r="K238" s="278">
        <f>SUM(K108:K237)</f>
        <v>53433.819710000011</v>
      </c>
    </row>
    <row r="239" spans="1:11" s="219" customFormat="1" ht="15.75" thickBot="1" x14ac:dyDescent="0.3">
      <c r="A239" s="281"/>
      <c r="B239" s="281"/>
      <c r="C239" s="281"/>
      <c r="D239" s="281"/>
      <c r="E239" s="281"/>
      <c r="F239" s="281"/>
      <c r="G239" s="281"/>
      <c r="H239" s="281"/>
      <c r="I239" s="281"/>
      <c r="J239" s="199"/>
      <c r="K239" s="279"/>
    </row>
    <row r="240" spans="1:11" s="219" customFormat="1" ht="6" customHeight="1" thickBot="1" x14ac:dyDescent="0.3">
      <c r="A240" s="66"/>
      <c r="B240" s="67"/>
      <c r="C240" s="317"/>
      <c r="D240" s="317"/>
      <c r="E240" s="317"/>
      <c r="F240" s="317"/>
      <c r="G240" s="211"/>
      <c r="H240" s="113"/>
      <c r="I240" s="114"/>
      <c r="J240" s="114"/>
      <c r="K240" s="73"/>
    </row>
    <row r="241" spans="1:11" s="219" customFormat="1" x14ac:dyDescent="0.25">
      <c r="A241" s="27" t="s">
        <v>15</v>
      </c>
      <c r="B241" s="29"/>
      <c r="C241" s="30"/>
      <c r="D241" s="28" t="s">
        <v>16</v>
      </c>
      <c r="E241" s="29"/>
      <c r="F241" s="31"/>
      <c r="G241" s="96"/>
      <c r="H241" s="97"/>
      <c r="I241" s="98"/>
      <c r="J241" s="98"/>
      <c r="K241" s="232"/>
    </row>
    <row r="242" spans="1:11" s="219" customFormat="1" ht="15.75" thickBot="1" x14ac:dyDescent="0.3">
      <c r="A242" s="34"/>
      <c r="B242" s="225"/>
      <c r="C242" s="226"/>
      <c r="D242" s="38"/>
      <c r="E242" s="35"/>
      <c r="F242" s="35"/>
      <c r="G242" s="35"/>
      <c r="H242" s="99"/>
      <c r="I242" s="40"/>
      <c r="J242" s="40"/>
      <c r="K242" s="233"/>
    </row>
    <row r="243" spans="1:11" x14ac:dyDescent="0.25">
      <c r="G243" s="100"/>
      <c r="H243" s="100"/>
      <c r="I243" s="100"/>
      <c r="J243" s="100"/>
    </row>
  </sheetData>
  <mergeCells count="159">
    <mergeCell ref="E2:K3"/>
    <mergeCell ref="A7:A8"/>
    <mergeCell ref="C7:F8"/>
    <mergeCell ref="G7:G8"/>
    <mergeCell ref="H7:H8"/>
    <mergeCell ref="C9:F9"/>
    <mergeCell ref="C10:F10"/>
    <mergeCell ref="C17:F17"/>
    <mergeCell ref="C18:F18"/>
    <mergeCell ref="C20:F20"/>
    <mergeCell ref="C21:F21"/>
    <mergeCell ref="C22:F22"/>
    <mergeCell ref="C23:F23"/>
    <mergeCell ref="C11:F11"/>
    <mergeCell ref="C12:F12"/>
    <mergeCell ref="C13:F13"/>
    <mergeCell ref="C14:F14"/>
    <mergeCell ref="C15:F15"/>
    <mergeCell ref="C16:F16"/>
    <mergeCell ref="C29:F29"/>
    <mergeCell ref="C30:F30"/>
    <mergeCell ref="C31:F31"/>
    <mergeCell ref="C32:F32"/>
    <mergeCell ref="C33:F33"/>
    <mergeCell ref="C34:F34"/>
    <mergeCell ref="C24:F24"/>
    <mergeCell ref="C25:F25"/>
    <mergeCell ref="C26:F26"/>
    <mergeCell ref="C27:F27"/>
    <mergeCell ref="C28:F28"/>
    <mergeCell ref="C46:F46"/>
    <mergeCell ref="C47:F47"/>
    <mergeCell ref="C48:F48"/>
    <mergeCell ref="C49:F49"/>
    <mergeCell ref="C50:F50"/>
    <mergeCell ref="C51:F51"/>
    <mergeCell ref="C37:F37"/>
    <mergeCell ref="C41:F41"/>
    <mergeCell ref="C42:F42"/>
    <mergeCell ref="C43:F43"/>
    <mergeCell ref="C44:F44"/>
    <mergeCell ref="C45:F45"/>
    <mergeCell ref="C58:F58"/>
    <mergeCell ref="C59:F59"/>
    <mergeCell ref="C64:F64"/>
    <mergeCell ref="C65:F65"/>
    <mergeCell ref="C66:F66"/>
    <mergeCell ref="C67:F67"/>
    <mergeCell ref="C52:F52"/>
    <mergeCell ref="C53:F53"/>
    <mergeCell ref="C54:F54"/>
    <mergeCell ref="C55:F55"/>
    <mergeCell ref="C56:F56"/>
    <mergeCell ref="C57:F57"/>
    <mergeCell ref="C78:F78"/>
    <mergeCell ref="C79:F79"/>
    <mergeCell ref="C80:F80"/>
    <mergeCell ref="C81:F81"/>
    <mergeCell ref="C82:F82"/>
    <mergeCell ref="C83:F83"/>
    <mergeCell ref="C69:F69"/>
    <mergeCell ref="C72:F72"/>
    <mergeCell ref="C73:F73"/>
    <mergeCell ref="C74:F74"/>
    <mergeCell ref="C76:F76"/>
    <mergeCell ref="C77:F77"/>
    <mergeCell ref="C90:F90"/>
    <mergeCell ref="C91:F91"/>
    <mergeCell ref="C92:F92"/>
    <mergeCell ref="C95:F95"/>
    <mergeCell ref="C96:F96"/>
    <mergeCell ref="C97:F97"/>
    <mergeCell ref="C84:F84"/>
    <mergeCell ref="C85:F85"/>
    <mergeCell ref="C86:F86"/>
    <mergeCell ref="C87:F87"/>
    <mergeCell ref="C88:F88"/>
    <mergeCell ref="C89:F89"/>
    <mergeCell ref="C110:F110"/>
    <mergeCell ref="C111:F111"/>
    <mergeCell ref="C113:F113"/>
    <mergeCell ref="C138:F138"/>
    <mergeCell ref="C142:F142"/>
    <mergeCell ref="C102:F102"/>
    <mergeCell ref="C105:F105"/>
    <mergeCell ref="C106:F106"/>
    <mergeCell ref="C107:F107"/>
    <mergeCell ref="C108:F109"/>
    <mergeCell ref="C149:F149"/>
    <mergeCell ref="C150:F150"/>
    <mergeCell ref="C151:F151"/>
    <mergeCell ref="C152:F152"/>
    <mergeCell ref="C153:F153"/>
    <mergeCell ref="C154:F154"/>
    <mergeCell ref="C143:F143"/>
    <mergeCell ref="C144:F144"/>
    <mergeCell ref="C145:F145"/>
    <mergeCell ref="C146:F146"/>
    <mergeCell ref="C147:F147"/>
    <mergeCell ref="C148:F148"/>
    <mergeCell ref="C162:F162"/>
    <mergeCell ref="C172:F172"/>
    <mergeCell ref="C175:F175"/>
    <mergeCell ref="C178:F178"/>
    <mergeCell ref="C179:F179"/>
    <mergeCell ref="C180:F180"/>
    <mergeCell ref="C155:F155"/>
    <mergeCell ref="C157:F157"/>
    <mergeCell ref="C158:F158"/>
    <mergeCell ref="C159:F159"/>
    <mergeCell ref="C160:F160"/>
    <mergeCell ref="C161:F161"/>
    <mergeCell ref="C189:F189"/>
    <mergeCell ref="C190:F190"/>
    <mergeCell ref="C192:F192"/>
    <mergeCell ref="C193:F193"/>
    <mergeCell ref="C195:F195"/>
    <mergeCell ref="C196:F196"/>
    <mergeCell ref="C181:F181"/>
    <mergeCell ref="C182:F182"/>
    <mergeCell ref="C183:F183"/>
    <mergeCell ref="C184:F184"/>
    <mergeCell ref="C186:F186"/>
    <mergeCell ref="C187:F187"/>
    <mergeCell ref="C204:F204"/>
    <mergeCell ref="C205:F205"/>
    <mergeCell ref="C206:F206"/>
    <mergeCell ref="C208:F208"/>
    <mergeCell ref="C211:F211"/>
    <mergeCell ref="C197:F197"/>
    <mergeCell ref="C198:F198"/>
    <mergeCell ref="C199:F199"/>
    <mergeCell ref="C200:F200"/>
    <mergeCell ref="C201:F201"/>
    <mergeCell ref="C202:F202"/>
    <mergeCell ref="A238:I239"/>
    <mergeCell ref="K238:K239"/>
    <mergeCell ref="C240:F240"/>
    <mergeCell ref="A100:I101"/>
    <mergeCell ref="J100:J101"/>
    <mergeCell ref="K100:K101"/>
    <mergeCell ref="C232:F232"/>
    <mergeCell ref="C233:F233"/>
    <mergeCell ref="C234:F234"/>
    <mergeCell ref="C235:F235"/>
    <mergeCell ref="C236:F236"/>
    <mergeCell ref="C226:F226"/>
    <mergeCell ref="C227:F227"/>
    <mergeCell ref="C228:F228"/>
    <mergeCell ref="C229:F229"/>
    <mergeCell ref="C230:F230"/>
    <mergeCell ref="C231:F231"/>
    <mergeCell ref="C219:F219"/>
    <mergeCell ref="C220:F220"/>
    <mergeCell ref="C222:F222"/>
    <mergeCell ref="C223:F223"/>
    <mergeCell ref="C224:F224"/>
    <mergeCell ref="C225:F225"/>
    <mergeCell ref="C203:F203"/>
  </mergeCells>
  <pageMargins left="0.511811024" right="0.511811024" top="0.78740157499999996" bottom="0.78740157499999996" header="0.31496062000000002" footer="0.31496062000000002"/>
  <pageSetup paperSize="9" scale="98" fitToHeight="0" orientation="landscape" r:id="rId1"/>
  <rowBreaks count="6" manualBreakCount="6">
    <brk id="36" max="16383" man="1"/>
    <brk id="71" max="16383" man="1"/>
    <brk id="104" max="16383" man="1"/>
    <brk id="140" max="16383" man="1"/>
    <brk id="174" max="16383" man="1"/>
    <brk id="210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zoomScaleNormal="100" workbookViewId="0">
      <selection sqref="A1:H2"/>
    </sheetView>
  </sheetViews>
  <sheetFormatPr defaultRowHeight="15" x14ac:dyDescent="0.25"/>
  <cols>
    <col min="1" max="1" width="7.85546875" customWidth="1"/>
    <col min="2" max="2" width="15.140625" customWidth="1"/>
    <col min="3" max="3" width="78.42578125" customWidth="1"/>
    <col min="4" max="6" width="10" customWidth="1"/>
    <col min="7" max="7" width="15" customWidth="1"/>
    <col min="8" max="8" width="17.85546875" customWidth="1"/>
    <col min="9" max="9" width="16.85546875" customWidth="1"/>
    <col min="10" max="10" width="16.7109375" customWidth="1"/>
    <col min="11" max="11" width="17.85546875" customWidth="1"/>
    <col min="12" max="12" width="9.140625" customWidth="1"/>
    <col min="13" max="13" width="10.7109375" bestFit="1" customWidth="1"/>
    <col min="257" max="257" width="7.85546875" customWidth="1"/>
    <col min="258" max="258" width="15.140625" customWidth="1"/>
    <col min="259" max="259" width="78.42578125" customWidth="1"/>
    <col min="260" max="262" width="10" customWidth="1"/>
    <col min="263" max="263" width="15" customWidth="1"/>
    <col min="264" max="264" width="15" bestFit="1" customWidth="1"/>
    <col min="265" max="265" width="16.85546875" bestFit="1" customWidth="1"/>
    <col min="266" max="266" width="12.85546875" bestFit="1" customWidth="1"/>
    <col min="267" max="268" width="9.140625" customWidth="1"/>
    <col min="269" max="269" width="10.7109375" bestFit="1" customWidth="1"/>
    <col min="513" max="513" width="7.85546875" customWidth="1"/>
    <col min="514" max="514" width="15.140625" customWidth="1"/>
    <col min="515" max="515" width="78.42578125" customWidth="1"/>
    <col min="516" max="518" width="10" customWidth="1"/>
    <col min="519" max="519" width="15" customWidth="1"/>
    <col min="520" max="520" width="15" bestFit="1" customWidth="1"/>
    <col min="521" max="521" width="16.85546875" bestFit="1" customWidth="1"/>
    <col min="522" max="522" width="12.85546875" bestFit="1" customWidth="1"/>
    <col min="523" max="524" width="9.140625" customWidth="1"/>
    <col min="525" max="525" width="10.7109375" bestFit="1" customWidth="1"/>
    <col min="769" max="769" width="7.85546875" customWidth="1"/>
    <col min="770" max="770" width="15.140625" customWidth="1"/>
    <col min="771" max="771" width="78.42578125" customWidth="1"/>
    <col min="772" max="774" width="10" customWidth="1"/>
    <col min="775" max="775" width="15" customWidth="1"/>
    <col min="776" max="776" width="15" bestFit="1" customWidth="1"/>
    <col min="777" max="777" width="16.85546875" bestFit="1" customWidth="1"/>
    <col min="778" max="778" width="12.85546875" bestFit="1" customWidth="1"/>
    <col min="779" max="780" width="9.140625" customWidth="1"/>
    <col min="781" max="781" width="10.7109375" bestFit="1" customWidth="1"/>
    <col min="1025" max="1025" width="7.85546875" customWidth="1"/>
    <col min="1026" max="1026" width="15.140625" customWidth="1"/>
    <col min="1027" max="1027" width="78.42578125" customWidth="1"/>
    <col min="1028" max="1030" width="10" customWidth="1"/>
    <col min="1031" max="1031" width="15" customWidth="1"/>
    <col min="1032" max="1032" width="15" bestFit="1" customWidth="1"/>
    <col min="1033" max="1033" width="16.85546875" bestFit="1" customWidth="1"/>
    <col min="1034" max="1034" width="12.85546875" bestFit="1" customWidth="1"/>
    <col min="1035" max="1036" width="9.140625" customWidth="1"/>
    <col min="1037" max="1037" width="10.7109375" bestFit="1" customWidth="1"/>
    <col min="1281" max="1281" width="7.85546875" customWidth="1"/>
    <col min="1282" max="1282" width="15.140625" customWidth="1"/>
    <col min="1283" max="1283" width="78.42578125" customWidth="1"/>
    <col min="1284" max="1286" width="10" customWidth="1"/>
    <col min="1287" max="1287" width="15" customWidth="1"/>
    <col min="1288" max="1288" width="15" bestFit="1" customWidth="1"/>
    <col min="1289" max="1289" width="16.85546875" bestFit="1" customWidth="1"/>
    <col min="1290" max="1290" width="12.85546875" bestFit="1" customWidth="1"/>
    <col min="1291" max="1292" width="9.140625" customWidth="1"/>
    <col min="1293" max="1293" width="10.7109375" bestFit="1" customWidth="1"/>
    <col min="1537" max="1537" width="7.85546875" customWidth="1"/>
    <col min="1538" max="1538" width="15.140625" customWidth="1"/>
    <col min="1539" max="1539" width="78.42578125" customWidth="1"/>
    <col min="1540" max="1542" width="10" customWidth="1"/>
    <col min="1543" max="1543" width="15" customWidth="1"/>
    <col min="1544" max="1544" width="15" bestFit="1" customWidth="1"/>
    <col min="1545" max="1545" width="16.85546875" bestFit="1" customWidth="1"/>
    <col min="1546" max="1546" width="12.85546875" bestFit="1" customWidth="1"/>
    <col min="1547" max="1548" width="9.140625" customWidth="1"/>
    <col min="1549" max="1549" width="10.7109375" bestFit="1" customWidth="1"/>
    <col min="1793" max="1793" width="7.85546875" customWidth="1"/>
    <col min="1794" max="1794" width="15.140625" customWidth="1"/>
    <col min="1795" max="1795" width="78.42578125" customWidth="1"/>
    <col min="1796" max="1798" width="10" customWidth="1"/>
    <col min="1799" max="1799" width="15" customWidth="1"/>
    <col min="1800" max="1800" width="15" bestFit="1" customWidth="1"/>
    <col min="1801" max="1801" width="16.85546875" bestFit="1" customWidth="1"/>
    <col min="1802" max="1802" width="12.85546875" bestFit="1" customWidth="1"/>
    <col min="1803" max="1804" width="9.140625" customWidth="1"/>
    <col min="1805" max="1805" width="10.7109375" bestFit="1" customWidth="1"/>
    <col min="2049" max="2049" width="7.85546875" customWidth="1"/>
    <col min="2050" max="2050" width="15.140625" customWidth="1"/>
    <col min="2051" max="2051" width="78.42578125" customWidth="1"/>
    <col min="2052" max="2054" width="10" customWidth="1"/>
    <col min="2055" max="2055" width="15" customWidth="1"/>
    <col min="2056" max="2056" width="15" bestFit="1" customWidth="1"/>
    <col min="2057" max="2057" width="16.85546875" bestFit="1" customWidth="1"/>
    <col min="2058" max="2058" width="12.85546875" bestFit="1" customWidth="1"/>
    <col min="2059" max="2060" width="9.140625" customWidth="1"/>
    <col min="2061" max="2061" width="10.7109375" bestFit="1" customWidth="1"/>
    <col min="2305" max="2305" width="7.85546875" customWidth="1"/>
    <col min="2306" max="2306" width="15.140625" customWidth="1"/>
    <col min="2307" max="2307" width="78.42578125" customWidth="1"/>
    <col min="2308" max="2310" width="10" customWidth="1"/>
    <col min="2311" max="2311" width="15" customWidth="1"/>
    <col min="2312" max="2312" width="15" bestFit="1" customWidth="1"/>
    <col min="2313" max="2313" width="16.85546875" bestFit="1" customWidth="1"/>
    <col min="2314" max="2314" width="12.85546875" bestFit="1" customWidth="1"/>
    <col min="2315" max="2316" width="9.140625" customWidth="1"/>
    <col min="2317" max="2317" width="10.7109375" bestFit="1" customWidth="1"/>
    <col min="2561" max="2561" width="7.85546875" customWidth="1"/>
    <col min="2562" max="2562" width="15.140625" customWidth="1"/>
    <col min="2563" max="2563" width="78.42578125" customWidth="1"/>
    <col min="2564" max="2566" width="10" customWidth="1"/>
    <col min="2567" max="2567" width="15" customWidth="1"/>
    <col min="2568" max="2568" width="15" bestFit="1" customWidth="1"/>
    <col min="2569" max="2569" width="16.85546875" bestFit="1" customWidth="1"/>
    <col min="2570" max="2570" width="12.85546875" bestFit="1" customWidth="1"/>
    <col min="2571" max="2572" width="9.140625" customWidth="1"/>
    <col min="2573" max="2573" width="10.7109375" bestFit="1" customWidth="1"/>
    <col min="2817" max="2817" width="7.85546875" customWidth="1"/>
    <col min="2818" max="2818" width="15.140625" customWidth="1"/>
    <col min="2819" max="2819" width="78.42578125" customWidth="1"/>
    <col min="2820" max="2822" width="10" customWidth="1"/>
    <col min="2823" max="2823" width="15" customWidth="1"/>
    <col min="2824" max="2824" width="15" bestFit="1" customWidth="1"/>
    <col min="2825" max="2825" width="16.85546875" bestFit="1" customWidth="1"/>
    <col min="2826" max="2826" width="12.85546875" bestFit="1" customWidth="1"/>
    <col min="2827" max="2828" width="9.140625" customWidth="1"/>
    <col min="2829" max="2829" width="10.7109375" bestFit="1" customWidth="1"/>
    <col min="3073" max="3073" width="7.85546875" customWidth="1"/>
    <col min="3074" max="3074" width="15.140625" customWidth="1"/>
    <col min="3075" max="3075" width="78.42578125" customWidth="1"/>
    <col min="3076" max="3078" width="10" customWidth="1"/>
    <col min="3079" max="3079" width="15" customWidth="1"/>
    <col min="3080" max="3080" width="15" bestFit="1" customWidth="1"/>
    <col min="3081" max="3081" width="16.85546875" bestFit="1" customWidth="1"/>
    <col min="3082" max="3082" width="12.85546875" bestFit="1" customWidth="1"/>
    <col min="3083" max="3084" width="9.140625" customWidth="1"/>
    <col min="3085" max="3085" width="10.7109375" bestFit="1" customWidth="1"/>
    <col min="3329" max="3329" width="7.85546875" customWidth="1"/>
    <col min="3330" max="3330" width="15.140625" customWidth="1"/>
    <col min="3331" max="3331" width="78.42578125" customWidth="1"/>
    <col min="3332" max="3334" width="10" customWidth="1"/>
    <col min="3335" max="3335" width="15" customWidth="1"/>
    <col min="3336" max="3336" width="15" bestFit="1" customWidth="1"/>
    <col min="3337" max="3337" width="16.85546875" bestFit="1" customWidth="1"/>
    <col min="3338" max="3338" width="12.85546875" bestFit="1" customWidth="1"/>
    <col min="3339" max="3340" width="9.140625" customWidth="1"/>
    <col min="3341" max="3341" width="10.7109375" bestFit="1" customWidth="1"/>
    <col min="3585" max="3585" width="7.85546875" customWidth="1"/>
    <col min="3586" max="3586" width="15.140625" customWidth="1"/>
    <col min="3587" max="3587" width="78.42578125" customWidth="1"/>
    <col min="3588" max="3590" width="10" customWidth="1"/>
    <col min="3591" max="3591" width="15" customWidth="1"/>
    <col min="3592" max="3592" width="15" bestFit="1" customWidth="1"/>
    <col min="3593" max="3593" width="16.85546875" bestFit="1" customWidth="1"/>
    <col min="3594" max="3594" width="12.85546875" bestFit="1" customWidth="1"/>
    <col min="3595" max="3596" width="9.140625" customWidth="1"/>
    <col min="3597" max="3597" width="10.7109375" bestFit="1" customWidth="1"/>
    <col min="3841" max="3841" width="7.85546875" customWidth="1"/>
    <col min="3842" max="3842" width="15.140625" customWidth="1"/>
    <col min="3843" max="3843" width="78.42578125" customWidth="1"/>
    <col min="3844" max="3846" width="10" customWidth="1"/>
    <col min="3847" max="3847" width="15" customWidth="1"/>
    <col min="3848" max="3848" width="15" bestFit="1" customWidth="1"/>
    <col min="3849" max="3849" width="16.85546875" bestFit="1" customWidth="1"/>
    <col min="3850" max="3850" width="12.85546875" bestFit="1" customWidth="1"/>
    <col min="3851" max="3852" width="9.140625" customWidth="1"/>
    <col min="3853" max="3853" width="10.7109375" bestFit="1" customWidth="1"/>
    <col min="4097" max="4097" width="7.85546875" customWidth="1"/>
    <col min="4098" max="4098" width="15.140625" customWidth="1"/>
    <col min="4099" max="4099" width="78.42578125" customWidth="1"/>
    <col min="4100" max="4102" width="10" customWidth="1"/>
    <col min="4103" max="4103" width="15" customWidth="1"/>
    <col min="4104" max="4104" width="15" bestFit="1" customWidth="1"/>
    <col min="4105" max="4105" width="16.85546875" bestFit="1" customWidth="1"/>
    <col min="4106" max="4106" width="12.85546875" bestFit="1" customWidth="1"/>
    <col min="4107" max="4108" width="9.140625" customWidth="1"/>
    <col min="4109" max="4109" width="10.7109375" bestFit="1" customWidth="1"/>
    <col min="4353" max="4353" width="7.85546875" customWidth="1"/>
    <col min="4354" max="4354" width="15.140625" customWidth="1"/>
    <col min="4355" max="4355" width="78.42578125" customWidth="1"/>
    <col min="4356" max="4358" width="10" customWidth="1"/>
    <col min="4359" max="4359" width="15" customWidth="1"/>
    <col min="4360" max="4360" width="15" bestFit="1" customWidth="1"/>
    <col min="4361" max="4361" width="16.85546875" bestFit="1" customWidth="1"/>
    <col min="4362" max="4362" width="12.85546875" bestFit="1" customWidth="1"/>
    <col min="4363" max="4364" width="9.140625" customWidth="1"/>
    <col min="4365" max="4365" width="10.7109375" bestFit="1" customWidth="1"/>
    <col min="4609" max="4609" width="7.85546875" customWidth="1"/>
    <col min="4610" max="4610" width="15.140625" customWidth="1"/>
    <col min="4611" max="4611" width="78.42578125" customWidth="1"/>
    <col min="4612" max="4614" width="10" customWidth="1"/>
    <col min="4615" max="4615" width="15" customWidth="1"/>
    <col min="4616" max="4616" width="15" bestFit="1" customWidth="1"/>
    <col min="4617" max="4617" width="16.85546875" bestFit="1" customWidth="1"/>
    <col min="4618" max="4618" width="12.85546875" bestFit="1" customWidth="1"/>
    <col min="4619" max="4620" width="9.140625" customWidth="1"/>
    <col min="4621" max="4621" width="10.7109375" bestFit="1" customWidth="1"/>
    <col min="4865" max="4865" width="7.85546875" customWidth="1"/>
    <col min="4866" max="4866" width="15.140625" customWidth="1"/>
    <col min="4867" max="4867" width="78.42578125" customWidth="1"/>
    <col min="4868" max="4870" width="10" customWidth="1"/>
    <col min="4871" max="4871" width="15" customWidth="1"/>
    <col min="4872" max="4872" width="15" bestFit="1" customWidth="1"/>
    <col min="4873" max="4873" width="16.85546875" bestFit="1" customWidth="1"/>
    <col min="4874" max="4874" width="12.85546875" bestFit="1" customWidth="1"/>
    <col min="4875" max="4876" width="9.140625" customWidth="1"/>
    <col min="4877" max="4877" width="10.7109375" bestFit="1" customWidth="1"/>
    <col min="5121" max="5121" width="7.85546875" customWidth="1"/>
    <col min="5122" max="5122" width="15.140625" customWidth="1"/>
    <col min="5123" max="5123" width="78.42578125" customWidth="1"/>
    <col min="5124" max="5126" width="10" customWidth="1"/>
    <col min="5127" max="5127" width="15" customWidth="1"/>
    <col min="5128" max="5128" width="15" bestFit="1" customWidth="1"/>
    <col min="5129" max="5129" width="16.85546875" bestFit="1" customWidth="1"/>
    <col min="5130" max="5130" width="12.85546875" bestFit="1" customWidth="1"/>
    <col min="5131" max="5132" width="9.140625" customWidth="1"/>
    <col min="5133" max="5133" width="10.7109375" bestFit="1" customWidth="1"/>
    <col min="5377" max="5377" width="7.85546875" customWidth="1"/>
    <col min="5378" max="5378" width="15.140625" customWidth="1"/>
    <col min="5379" max="5379" width="78.42578125" customWidth="1"/>
    <col min="5380" max="5382" width="10" customWidth="1"/>
    <col min="5383" max="5383" width="15" customWidth="1"/>
    <col min="5384" max="5384" width="15" bestFit="1" customWidth="1"/>
    <col min="5385" max="5385" width="16.85546875" bestFit="1" customWidth="1"/>
    <col min="5386" max="5386" width="12.85546875" bestFit="1" customWidth="1"/>
    <col min="5387" max="5388" width="9.140625" customWidth="1"/>
    <col min="5389" max="5389" width="10.7109375" bestFit="1" customWidth="1"/>
    <col min="5633" max="5633" width="7.85546875" customWidth="1"/>
    <col min="5634" max="5634" width="15.140625" customWidth="1"/>
    <col min="5635" max="5635" width="78.42578125" customWidth="1"/>
    <col min="5636" max="5638" width="10" customWidth="1"/>
    <col min="5639" max="5639" width="15" customWidth="1"/>
    <col min="5640" max="5640" width="15" bestFit="1" customWidth="1"/>
    <col min="5641" max="5641" width="16.85546875" bestFit="1" customWidth="1"/>
    <col min="5642" max="5642" width="12.85546875" bestFit="1" customWidth="1"/>
    <col min="5643" max="5644" width="9.140625" customWidth="1"/>
    <col min="5645" max="5645" width="10.7109375" bestFit="1" customWidth="1"/>
    <col min="5889" max="5889" width="7.85546875" customWidth="1"/>
    <col min="5890" max="5890" width="15.140625" customWidth="1"/>
    <col min="5891" max="5891" width="78.42578125" customWidth="1"/>
    <col min="5892" max="5894" width="10" customWidth="1"/>
    <col min="5895" max="5895" width="15" customWidth="1"/>
    <col min="5896" max="5896" width="15" bestFit="1" customWidth="1"/>
    <col min="5897" max="5897" width="16.85546875" bestFit="1" customWidth="1"/>
    <col min="5898" max="5898" width="12.85546875" bestFit="1" customWidth="1"/>
    <col min="5899" max="5900" width="9.140625" customWidth="1"/>
    <col min="5901" max="5901" width="10.7109375" bestFit="1" customWidth="1"/>
    <col min="6145" max="6145" width="7.85546875" customWidth="1"/>
    <col min="6146" max="6146" width="15.140625" customWidth="1"/>
    <col min="6147" max="6147" width="78.42578125" customWidth="1"/>
    <col min="6148" max="6150" width="10" customWidth="1"/>
    <col min="6151" max="6151" width="15" customWidth="1"/>
    <col min="6152" max="6152" width="15" bestFit="1" customWidth="1"/>
    <col min="6153" max="6153" width="16.85546875" bestFit="1" customWidth="1"/>
    <col min="6154" max="6154" width="12.85546875" bestFit="1" customWidth="1"/>
    <col min="6155" max="6156" width="9.140625" customWidth="1"/>
    <col min="6157" max="6157" width="10.7109375" bestFit="1" customWidth="1"/>
    <col min="6401" max="6401" width="7.85546875" customWidth="1"/>
    <col min="6402" max="6402" width="15.140625" customWidth="1"/>
    <col min="6403" max="6403" width="78.42578125" customWidth="1"/>
    <col min="6404" max="6406" width="10" customWidth="1"/>
    <col min="6407" max="6407" width="15" customWidth="1"/>
    <col min="6408" max="6408" width="15" bestFit="1" customWidth="1"/>
    <col min="6409" max="6409" width="16.85546875" bestFit="1" customWidth="1"/>
    <col min="6410" max="6410" width="12.85546875" bestFit="1" customWidth="1"/>
    <col min="6411" max="6412" width="9.140625" customWidth="1"/>
    <col min="6413" max="6413" width="10.7109375" bestFit="1" customWidth="1"/>
    <col min="6657" max="6657" width="7.85546875" customWidth="1"/>
    <col min="6658" max="6658" width="15.140625" customWidth="1"/>
    <col min="6659" max="6659" width="78.42578125" customWidth="1"/>
    <col min="6660" max="6662" width="10" customWidth="1"/>
    <col min="6663" max="6663" width="15" customWidth="1"/>
    <col min="6664" max="6664" width="15" bestFit="1" customWidth="1"/>
    <col min="6665" max="6665" width="16.85546875" bestFit="1" customWidth="1"/>
    <col min="6666" max="6666" width="12.85546875" bestFit="1" customWidth="1"/>
    <col min="6667" max="6668" width="9.140625" customWidth="1"/>
    <col min="6669" max="6669" width="10.7109375" bestFit="1" customWidth="1"/>
    <col min="6913" max="6913" width="7.85546875" customWidth="1"/>
    <col min="6914" max="6914" width="15.140625" customWidth="1"/>
    <col min="6915" max="6915" width="78.42578125" customWidth="1"/>
    <col min="6916" max="6918" width="10" customWidth="1"/>
    <col min="6919" max="6919" width="15" customWidth="1"/>
    <col min="6920" max="6920" width="15" bestFit="1" customWidth="1"/>
    <col min="6921" max="6921" width="16.85546875" bestFit="1" customWidth="1"/>
    <col min="6922" max="6922" width="12.85546875" bestFit="1" customWidth="1"/>
    <col min="6923" max="6924" width="9.140625" customWidth="1"/>
    <col min="6925" max="6925" width="10.7109375" bestFit="1" customWidth="1"/>
    <col min="7169" max="7169" width="7.85546875" customWidth="1"/>
    <col min="7170" max="7170" width="15.140625" customWidth="1"/>
    <col min="7171" max="7171" width="78.42578125" customWidth="1"/>
    <col min="7172" max="7174" width="10" customWidth="1"/>
    <col min="7175" max="7175" width="15" customWidth="1"/>
    <col min="7176" max="7176" width="15" bestFit="1" customWidth="1"/>
    <col min="7177" max="7177" width="16.85546875" bestFit="1" customWidth="1"/>
    <col min="7178" max="7178" width="12.85546875" bestFit="1" customWidth="1"/>
    <col min="7179" max="7180" width="9.140625" customWidth="1"/>
    <col min="7181" max="7181" width="10.7109375" bestFit="1" customWidth="1"/>
    <col min="7425" max="7425" width="7.85546875" customWidth="1"/>
    <col min="7426" max="7426" width="15.140625" customWidth="1"/>
    <col min="7427" max="7427" width="78.42578125" customWidth="1"/>
    <col min="7428" max="7430" width="10" customWidth="1"/>
    <col min="7431" max="7431" width="15" customWidth="1"/>
    <col min="7432" max="7432" width="15" bestFit="1" customWidth="1"/>
    <col min="7433" max="7433" width="16.85546875" bestFit="1" customWidth="1"/>
    <col min="7434" max="7434" width="12.85546875" bestFit="1" customWidth="1"/>
    <col min="7435" max="7436" width="9.140625" customWidth="1"/>
    <col min="7437" max="7437" width="10.7109375" bestFit="1" customWidth="1"/>
    <col min="7681" max="7681" width="7.85546875" customWidth="1"/>
    <col min="7682" max="7682" width="15.140625" customWidth="1"/>
    <col min="7683" max="7683" width="78.42578125" customWidth="1"/>
    <col min="7684" max="7686" width="10" customWidth="1"/>
    <col min="7687" max="7687" width="15" customWidth="1"/>
    <col min="7688" max="7688" width="15" bestFit="1" customWidth="1"/>
    <col min="7689" max="7689" width="16.85546875" bestFit="1" customWidth="1"/>
    <col min="7690" max="7690" width="12.85546875" bestFit="1" customWidth="1"/>
    <col min="7691" max="7692" width="9.140625" customWidth="1"/>
    <col min="7693" max="7693" width="10.7109375" bestFit="1" customWidth="1"/>
    <col min="7937" max="7937" width="7.85546875" customWidth="1"/>
    <col min="7938" max="7938" width="15.140625" customWidth="1"/>
    <col min="7939" max="7939" width="78.42578125" customWidth="1"/>
    <col min="7940" max="7942" width="10" customWidth="1"/>
    <col min="7943" max="7943" width="15" customWidth="1"/>
    <col min="7944" max="7944" width="15" bestFit="1" customWidth="1"/>
    <col min="7945" max="7945" width="16.85546875" bestFit="1" customWidth="1"/>
    <col min="7946" max="7946" width="12.85546875" bestFit="1" customWidth="1"/>
    <col min="7947" max="7948" width="9.140625" customWidth="1"/>
    <col min="7949" max="7949" width="10.7109375" bestFit="1" customWidth="1"/>
    <col min="8193" max="8193" width="7.85546875" customWidth="1"/>
    <col min="8194" max="8194" width="15.140625" customWidth="1"/>
    <col min="8195" max="8195" width="78.42578125" customWidth="1"/>
    <col min="8196" max="8198" width="10" customWidth="1"/>
    <col min="8199" max="8199" width="15" customWidth="1"/>
    <col min="8200" max="8200" width="15" bestFit="1" customWidth="1"/>
    <col min="8201" max="8201" width="16.85546875" bestFit="1" customWidth="1"/>
    <col min="8202" max="8202" width="12.85546875" bestFit="1" customWidth="1"/>
    <col min="8203" max="8204" width="9.140625" customWidth="1"/>
    <col min="8205" max="8205" width="10.7109375" bestFit="1" customWidth="1"/>
    <col min="8449" max="8449" width="7.85546875" customWidth="1"/>
    <col min="8450" max="8450" width="15.140625" customWidth="1"/>
    <col min="8451" max="8451" width="78.42578125" customWidth="1"/>
    <col min="8452" max="8454" width="10" customWidth="1"/>
    <col min="8455" max="8455" width="15" customWidth="1"/>
    <col min="8456" max="8456" width="15" bestFit="1" customWidth="1"/>
    <col min="8457" max="8457" width="16.85546875" bestFit="1" customWidth="1"/>
    <col min="8458" max="8458" width="12.85546875" bestFit="1" customWidth="1"/>
    <col min="8459" max="8460" width="9.140625" customWidth="1"/>
    <col min="8461" max="8461" width="10.7109375" bestFit="1" customWidth="1"/>
    <col min="8705" max="8705" width="7.85546875" customWidth="1"/>
    <col min="8706" max="8706" width="15.140625" customWidth="1"/>
    <col min="8707" max="8707" width="78.42578125" customWidth="1"/>
    <col min="8708" max="8710" width="10" customWidth="1"/>
    <col min="8711" max="8711" width="15" customWidth="1"/>
    <col min="8712" max="8712" width="15" bestFit="1" customWidth="1"/>
    <col min="8713" max="8713" width="16.85546875" bestFit="1" customWidth="1"/>
    <col min="8714" max="8714" width="12.85546875" bestFit="1" customWidth="1"/>
    <col min="8715" max="8716" width="9.140625" customWidth="1"/>
    <col min="8717" max="8717" width="10.7109375" bestFit="1" customWidth="1"/>
    <col min="8961" max="8961" width="7.85546875" customWidth="1"/>
    <col min="8962" max="8962" width="15.140625" customWidth="1"/>
    <col min="8963" max="8963" width="78.42578125" customWidth="1"/>
    <col min="8964" max="8966" width="10" customWidth="1"/>
    <col min="8967" max="8967" width="15" customWidth="1"/>
    <col min="8968" max="8968" width="15" bestFit="1" customWidth="1"/>
    <col min="8969" max="8969" width="16.85546875" bestFit="1" customWidth="1"/>
    <col min="8970" max="8970" width="12.85546875" bestFit="1" customWidth="1"/>
    <col min="8971" max="8972" width="9.140625" customWidth="1"/>
    <col min="8973" max="8973" width="10.7109375" bestFit="1" customWidth="1"/>
    <col min="9217" max="9217" width="7.85546875" customWidth="1"/>
    <col min="9218" max="9218" width="15.140625" customWidth="1"/>
    <col min="9219" max="9219" width="78.42578125" customWidth="1"/>
    <col min="9220" max="9222" width="10" customWidth="1"/>
    <col min="9223" max="9223" width="15" customWidth="1"/>
    <col min="9224" max="9224" width="15" bestFit="1" customWidth="1"/>
    <col min="9225" max="9225" width="16.85546875" bestFit="1" customWidth="1"/>
    <col min="9226" max="9226" width="12.85546875" bestFit="1" customWidth="1"/>
    <col min="9227" max="9228" width="9.140625" customWidth="1"/>
    <col min="9229" max="9229" width="10.7109375" bestFit="1" customWidth="1"/>
    <col min="9473" max="9473" width="7.85546875" customWidth="1"/>
    <col min="9474" max="9474" width="15.140625" customWidth="1"/>
    <col min="9475" max="9475" width="78.42578125" customWidth="1"/>
    <col min="9476" max="9478" width="10" customWidth="1"/>
    <col min="9479" max="9479" width="15" customWidth="1"/>
    <col min="9480" max="9480" width="15" bestFit="1" customWidth="1"/>
    <col min="9481" max="9481" width="16.85546875" bestFit="1" customWidth="1"/>
    <col min="9482" max="9482" width="12.85546875" bestFit="1" customWidth="1"/>
    <col min="9483" max="9484" width="9.140625" customWidth="1"/>
    <col min="9485" max="9485" width="10.7109375" bestFit="1" customWidth="1"/>
    <col min="9729" max="9729" width="7.85546875" customWidth="1"/>
    <col min="9730" max="9730" width="15.140625" customWidth="1"/>
    <col min="9731" max="9731" width="78.42578125" customWidth="1"/>
    <col min="9732" max="9734" width="10" customWidth="1"/>
    <col min="9735" max="9735" width="15" customWidth="1"/>
    <col min="9736" max="9736" width="15" bestFit="1" customWidth="1"/>
    <col min="9737" max="9737" width="16.85546875" bestFit="1" customWidth="1"/>
    <col min="9738" max="9738" width="12.85546875" bestFit="1" customWidth="1"/>
    <col min="9739" max="9740" width="9.140625" customWidth="1"/>
    <col min="9741" max="9741" width="10.7109375" bestFit="1" customWidth="1"/>
    <col min="9985" max="9985" width="7.85546875" customWidth="1"/>
    <col min="9986" max="9986" width="15.140625" customWidth="1"/>
    <col min="9987" max="9987" width="78.42578125" customWidth="1"/>
    <col min="9988" max="9990" width="10" customWidth="1"/>
    <col min="9991" max="9991" width="15" customWidth="1"/>
    <col min="9992" max="9992" width="15" bestFit="1" customWidth="1"/>
    <col min="9993" max="9993" width="16.85546875" bestFit="1" customWidth="1"/>
    <col min="9994" max="9994" width="12.85546875" bestFit="1" customWidth="1"/>
    <col min="9995" max="9996" width="9.140625" customWidth="1"/>
    <col min="9997" max="9997" width="10.7109375" bestFit="1" customWidth="1"/>
    <col min="10241" max="10241" width="7.85546875" customWidth="1"/>
    <col min="10242" max="10242" width="15.140625" customWidth="1"/>
    <col min="10243" max="10243" width="78.42578125" customWidth="1"/>
    <col min="10244" max="10246" width="10" customWidth="1"/>
    <col min="10247" max="10247" width="15" customWidth="1"/>
    <col min="10248" max="10248" width="15" bestFit="1" customWidth="1"/>
    <col min="10249" max="10249" width="16.85546875" bestFit="1" customWidth="1"/>
    <col min="10250" max="10250" width="12.85546875" bestFit="1" customWidth="1"/>
    <col min="10251" max="10252" width="9.140625" customWidth="1"/>
    <col min="10253" max="10253" width="10.7109375" bestFit="1" customWidth="1"/>
    <col min="10497" max="10497" width="7.85546875" customWidth="1"/>
    <col min="10498" max="10498" width="15.140625" customWidth="1"/>
    <col min="10499" max="10499" width="78.42578125" customWidth="1"/>
    <col min="10500" max="10502" width="10" customWidth="1"/>
    <col min="10503" max="10503" width="15" customWidth="1"/>
    <col min="10504" max="10504" width="15" bestFit="1" customWidth="1"/>
    <col min="10505" max="10505" width="16.85546875" bestFit="1" customWidth="1"/>
    <col min="10506" max="10506" width="12.85546875" bestFit="1" customWidth="1"/>
    <col min="10507" max="10508" width="9.140625" customWidth="1"/>
    <col min="10509" max="10509" width="10.7109375" bestFit="1" customWidth="1"/>
    <col min="10753" max="10753" width="7.85546875" customWidth="1"/>
    <col min="10754" max="10754" width="15.140625" customWidth="1"/>
    <col min="10755" max="10755" width="78.42578125" customWidth="1"/>
    <col min="10756" max="10758" width="10" customWidth="1"/>
    <col min="10759" max="10759" width="15" customWidth="1"/>
    <col min="10760" max="10760" width="15" bestFit="1" customWidth="1"/>
    <col min="10761" max="10761" width="16.85546875" bestFit="1" customWidth="1"/>
    <col min="10762" max="10762" width="12.85546875" bestFit="1" customWidth="1"/>
    <col min="10763" max="10764" width="9.140625" customWidth="1"/>
    <col min="10765" max="10765" width="10.7109375" bestFit="1" customWidth="1"/>
    <col min="11009" max="11009" width="7.85546875" customWidth="1"/>
    <col min="11010" max="11010" width="15.140625" customWidth="1"/>
    <col min="11011" max="11011" width="78.42578125" customWidth="1"/>
    <col min="11012" max="11014" width="10" customWidth="1"/>
    <col min="11015" max="11015" width="15" customWidth="1"/>
    <col min="11016" max="11016" width="15" bestFit="1" customWidth="1"/>
    <col min="11017" max="11017" width="16.85546875" bestFit="1" customWidth="1"/>
    <col min="11018" max="11018" width="12.85546875" bestFit="1" customWidth="1"/>
    <col min="11019" max="11020" width="9.140625" customWidth="1"/>
    <col min="11021" max="11021" width="10.7109375" bestFit="1" customWidth="1"/>
    <col min="11265" max="11265" width="7.85546875" customWidth="1"/>
    <col min="11266" max="11266" width="15.140625" customWidth="1"/>
    <col min="11267" max="11267" width="78.42578125" customWidth="1"/>
    <col min="11268" max="11270" width="10" customWidth="1"/>
    <col min="11271" max="11271" width="15" customWidth="1"/>
    <col min="11272" max="11272" width="15" bestFit="1" customWidth="1"/>
    <col min="11273" max="11273" width="16.85546875" bestFit="1" customWidth="1"/>
    <col min="11274" max="11274" width="12.85546875" bestFit="1" customWidth="1"/>
    <col min="11275" max="11276" width="9.140625" customWidth="1"/>
    <col min="11277" max="11277" width="10.7109375" bestFit="1" customWidth="1"/>
    <col min="11521" max="11521" width="7.85546875" customWidth="1"/>
    <col min="11522" max="11522" width="15.140625" customWidth="1"/>
    <col min="11523" max="11523" width="78.42578125" customWidth="1"/>
    <col min="11524" max="11526" width="10" customWidth="1"/>
    <col min="11527" max="11527" width="15" customWidth="1"/>
    <col min="11528" max="11528" width="15" bestFit="1" customWidth="1"/>
    <col min="11529" max="11529" width="16.85546875" bestFit="1" customWidth="1"/>
    <col min="11530" max="11530" width="12.85546875" bestFit="1" customWidth="1"/>
    <col min="11531" max="11532" width="9.140625" customWidth="1"/>
    <col min="11533" max="11533" width="10.7109375" bestFit="1" customWidth="1"/>
    <col min="11777" max="11777" width="7.85546875" customWidth="1"/>
    <col min="11778" max="11778" width="15.140625" customWidth="1"/>
    <col min="11779" max="11779" width="78.42578125" customWidth="1"/>
    <col min="11780" max="11782" width="10" customWidth="1"/>
    <col min="11783" max="11783" width="15" customWidth="1"/>
    <col min="11784" max="11784" width="15" bestFit="1" customWidth="1"/>
    <col min="11785" max="11785" width="16.85546875" bestFit="1" customWidth="1"/>
    <col min="11786" max="11786" width="12.85546875" bestFit="1" customWidth="1"/>
    <col min="11787" max="11788" width="9.140625" customWidth="1"/>
    <col min="11789" max="11789" width="10.7109375" bestFit="1" customWidth="1"/>
    <col min="12033" max="12033" width="7.85546875" customWidth="1"/>
    <col min="12034" max="12034" width="15.140625" customWidth="1"/>
    <col min="12035" max="12035" width="78.42578125" customWidth="1"/>
    <col min="12036" max="12038" width="10" customWidth="1"/>
    <col min="12039" max="12039" width="15" customWidth="1"/>
    <col min="12040" max="12040" width="15" bestFit="1" customWidth="1"/>
    <col min="12041" max="12041" width="16.85546875" bestFit="1" customWidth="1"/>
    <col min="12042" max="12042" width="12.85546875" bestFit="1" customWidth="1"/>
    <col min="12043" max="12044" width="9.140625" customWidth="1"/>
    <col min="12045" max="12045" width="10.7109375" bestFit="1" customWidth="1"/>
    <col min="12289" max="12289" width="7.85546875" customWidth="1"/>
    <col min="12290" max="12290" width="15.140625" customWidth="1"/>
    <col min="12291" max="12291" width="78.42578125" customWidth="1"/>
    <col min="12292" max="12294" width="10" customWidth="1"/>
    <col min="12295" max="12295" width="15" customWidth="1"/>
    <col min="12296" max="12296" width="15" bestFit="1" customWidth="1"/>
    <col min="12297" max="12297" width="16.85546875" bestFit="1" customWidth="1"/>
    <col min="12298" max="12298" width="12.85546875" bestFit="1" customWidth="1"/>
    <col min="12299" max="12300" width="9.140625" customWidth="1"/>
    <col min="12301" max="12301" width="10.7109375" bestFit="1" customWidth="1"/>
    <col min="12545" max="12545" width="7.85546875" customWidth="1"/>
    <col min="12546" max="12546" width="15.140625" customWidth="1"/>
    <col min="12547" max="12547" width="78.42578125" customWidth="1"/>
    <col min="12548" max="12550" width="10" customWidth="1"/>
    <col min="12551" max="12551" width="15" customWidth="1"/>
    <col min="12552" max="12552" width="15" bestFit="1" customWidth="1"/>
    <col min="12553" max="12553" width="16.85546875" bestFit="1" customWidth="1"/>
    <col min="12554" max="12554" width="12.85546875" bestFit="1" customWidth="1"/>
    <col min="12555" max="12556" width="9.140625" customWidth="1"/>
    <col min="12557" max="12557" width="10.7109375" bestFit="1" customWidth="1"/>
    <col min="12801" max="12801" width="7.85546875" customWidth="1"/>
    <col min="12802" max="12802" width="15.140625" customWidth="1"/>
    <col min="12803" max="12803" width="78.42578125" customWidth="1"/>
    <col min="12804" max="12806" width="10" customWidth="1"/>
    <col min="12807" max="12807" width="15" customWidth="1"/>
    <col min="12808" max="12808" width="15" bestFit="1" customWidth="1"/>
    <col min="12809" max="12809" width="16.85546875" bestFit="1" customWidth="1"/>
    <col min="12810" max="12810" width="12.85546875" bestFit="1" customWidth="1"/>
    <col min="12811" max="12812" width="9.140625" customWidth="1"/>
    <col min="12813" max="12813" width="10.7109375" bestFit="1" customWidth="1"/>
    <col min="13057" max="13057" width="7.85546875" customWidth="1"/>
    <col min="13058" max="13058" width="15.140625" customWidth="1"/>
    <col min="13059" max="13059" width="78.42578125" customWidth="1"/>
    <col min="13060" max="13062" width="10" customWidth="1"/>
    <col min="13063" max="13063" width="15" customWidth="1"/>
    <col min="13064" max="13064" width="15" bestFit="1" customWidth="1"/>
    <col min="13065" max="13065" width="16.85546875" bestFit="1" customWidth="1"/>
    <col min="13066" max="13066" width="12.85546875" bestFit="1" customWidth="1"/>
    <col min="13067" max="13068" width="9.140625" customWidth="1"/>
    <col min="13069" max="13069" width="10.7109375" bestFit="1" customWidth="1"/>
    <col min="13313" max="13313" width="7.85546875" customWidth="1"/>
    <col min="13314" max="13314" width="15.140625" customWidth="1"/>
    <col min="13315" max="13315" width="78.42578125" customWidth="1"/>
    <col min="13316" max="13318" width="10" customWidth="1"/>
    <col min="13319" max="13319" width="15" customWidth="1"/>
    <col min="13320" max="13320" width="15" bestFit="1" customWidth="1"/>
    <col min="13321" max="13321" width="16.85546875" bestFit="1" customWidth="1"/>
    <col min="13322" max="13322" width="12.85546875" bestFit="1" customWidth="1"/>
    <col min="13323" max="13324" width="9.140625" customWidth="1"/>
    <col min="13325" max="13325" width="10.7109375" bestFit="1" customWidth="1"/>
    <col min="13569" max="13569" width="7.85546875" customWidth="1"/>
    <col min="13570" max="13570" width="15.140625" customWidth="1"/>
    <col min="13571" max="13571" width="78.42578125" customWidth="1"/>
    <col min="13572" max="13574" width="10" customWidth="1"/>
    <col min="13575" max="13575" width="15" customWidth="1"/>
    <col min="13576" max="13576" width="15" bestFit="1" customWidth="1"/>
    <col min="13577" max="13577" width="16.85546875" bestFit="1" customWidth="1"/>
    <col min="13578" max="13578" width="12.85546875" bestFit="1" customWidth="1"/>
    <col min="13579" max="13580" width="9.140625" customWidth="1"/>
    <col min="13581" max="13581" width="10.7109375" bestFit="1" customWidth="1"/>
    <col min="13825" max="13825" width="7.85546875" customWidth="1"/>
    <col min="13826" max="13826" width="15.140625" customWidth="1"/>
    <col min="13827" max="13827" width="78.42578125" customWidth="1"/>
    <col min="13828" max="13830" width="10" customWidth="1"/>
    <col min="13831" max="13831" width="15" customWidth="1"/>
    <col min="13832" max="13832" width="15" bestFit="1" customWidth="1"/>
    <col min="13833" max="13833" width="16.85546875" bestFit="1" customWidth="1"/>
    <col min="13834" max="13834" width="12.85546875" bestFit="1" customWidth="1"/>
    <col min="13835" max="13836" width="9.140625" customWidth="1"/>
    <col min="13837" max="13837" width="10.7109375" bestFit="1" customWidth="1"/>
    <col min="14081" max="14081" width="7.85546875" customWidth="1"/>
    <col min="14082" max="14082" width="15.140625" customWidth="1"/>
    <col min="14083" max="14083" width="78.42578125" customWidth="1"/>
    <col min="14084" max="14086" width="10" customWidth="1"/>
    <col min="14087" max="14087" width="15" customWidth="1"/>
    <col min="14088" max="14088" width="15" bestFit="1" customWidth="1"/>
    <col min="14089" max="14089" width="16.85546875" bestFit="1" customWidth="1"/>
    <col min="14090" max="14090" width="12.85546875" bestFit="1" customWidth="1"/>
    <col min="14091" max="14092" width="9.140625" customWidth="1"/>
    <col min="14093" max="14093" width="10.7109375" bestFit="1" customWidth="1"/>
    <col min="14337" max="14337" width="7.85546875" customWidth="1"/>
    <col min="14338" max="14338" width="15.140625" customWidth="1"/>
    <col min="14339" max="14339" width="78.42578125" customWidth="1"/>
    <col min="14340" max="14342" width="10" customWidth="1"/>
    <col min="14343" max="14343" width="15" customWidth="1"/>
    <col min="14344" max="14344" width="15" bestFit="1" customWidth="1"/>
    <col min="14345" max="14345" width="16.85546875" bestFit="1" customWidth="1"/>
    <col min="14346" max="14346" width="12.85546875" bestFit="1" customWidth="1"/>
    <col min="14347" max="14348" width="9.140625" customWidth="1"/>
    <col min="14349" max="14349" width="10.7109375" bestFit="1" customWidth="1"/>
    <col min="14593" max="14593" width="7.85546875" customWidth="1"/>
    <col min="14594" max="14594" width="15.140625" customWidth="1"/>
    <col min="14595" max="14595" width="78.42578125" customWidth="1"/>
    <col min="14596" max="14598" width="10" customWidth="1"/>
    <col min="14599" max="14599" width="15" customWidth="1"/>
    <col min="14600" max="14600" width="15" bestFit="1" customWidth="1"/>
    <col min="14601" max="14601" width="16.85546875" bestFit="1" customWidth="1"/>
    <col min="14602" max="14602" width="12.85546875" bestFit="1" customWidth="1"/>
    <col min="14603" max="14604" width="9.140625" customWidth="1"/>
    <col min="14605" max="14605" width="10.7109375" bestFit="1" customWidth="1"/>
    <col min="14849" max="14849" width="7.85546875" customWidth="1"/>
    <col min="14850" max="14850" width="15.140625" customWidth="1"/>
    <col min="14851" max="14851" width="78.42578125" customWidth="1"/>
    <col min="14852" max="14854" width="10" customWidth="1"/>
    <col min="14855" max="14855" width="15" customWidth="1"/>
    <col min="14856" max="14856" width="15" bestFit="1" customWidth="1"/>
    <col min="14857" max="14857" width="16.85546875" bestFit="1" customWidth="1"/>
    <col min="14858" max="14858" width="12.85546875" bestFit="1" customWidth="1"/>
    <col min="14859" max="14860" width="9.140625" customWidth="1"/>
    <col min="14861" max="14861" width="10.7109375" bestFit="1" customWidth="1"/>
    <col min="15105" max="15105" width="7.85546875" customWidth="1"/>
    <col min="15106" max="15106" width="15.140625" customWidth="1"/>
    <col min="15107" max="15107" width="78.42578125" customWidth="1"/>
    <col min="15108" max="15110" width="10" customWidth="1"/>
    <col min="15111" max="15111" width="15" customWidth="1"/>
    <col min="15112" max="15112" width="15" bestFit="1" customWidth="1"/>
    <col min="15113" max="15113" width="16.85546875" bestFit="1" customWidth="1"/>
    <col min="15114" max="15114" width="12.85546875" bestFit="1" customWidth="1"/>
    <col min="15115" max="15116" width="9.140625" customWidth="1"/>
    <col min="15117" max="15117" width="10.7109375" bestFit="1" customWidth="1"/>
    <col min="15361" max="15361" width="7.85546875" customWidth="1"/>
    <col min="15362" max="15362" width="15.140625" customWidth="1"/>
    <col min="15363" max="15363" width="78.42578125" customWidth="1"/>
    <col min="15364" max="15366" width="10" customWidth="1"/>
    <col min="15367" max="15367" width="15" customWidth="1"/>
    <col min="15368" max="15368" width="15" bestFit="1" customWidth="1"/>
    <col min="15369" max="15369" width="16.85546875" bestFit="1" customWidth="1"/>
    <col min="15370" max="15370" width="12.85546875" bestFit="1" customWidth="1"/>
    <col min="15371" max="15372" width="9.140625" customWidth="1"/>
    <col min="15373" max="15373" width="10.7109375" bestFit="1" customWidth="1"/>
    <col min="15617" max="15617" width="7.85546875" customWidth="1"/>
    <col min="15618" max="15618" width="15.140625" customWidth="1"/>
    <col min="15619" max="15619" width="78.42578125" customWidth="1"/>
    <col min="15620" max="15622" width="10" customWidth="1"/>
    <col min="15623" max="15623" width="15" customWidth="1"/>
    <col min="15624" max="15624" width="15" bestFit="1" customWidth="1"/>
    <col min="15625" max="15625" width="16.85546875" bestFit="1" customWidth="1"/>
    <col min="15626" max="15626" width="12.85546875" bestFit="1" customWidth="1"/>
    <col min="15627" max="15628" width="9.140625" customWidth="1"/>
    <col min="15629" max="15629" width="10.7109375" bestFit="1" customWidth="1"/>
    <col min="15873" max="15873" width="7.85546875" customWidth="1"/>
    <col min="15874" max="15874" width="15.140625" customWidth="1"/>
    <col min="15875" max="15875" width="78.42578125" customWidth="1"/>
    <col min="15876" max="15878" width="10" customWidth="1"/>
    <col min="15879" max="15879" width="15" customWidth="1"/>
    <col min="15880" max="15880" width="15" bestFit="1" customWidth="1"/>
    <col min="15881" max="15881" width="16.85546875" bestFit="1" customWidth="1"/>
    <col min="15882" max="15882" width="12.85546875" bestFit="1" customWidth="1"/>
    <col min="15883" max="15884" width="9.140625" customWidth="1"/>
    <col min="15885" max="15885" width="10.7109375" bestFit="1" customWidth="1"/>
    <col min="16129" max="16129" width="7.85546875" customWidth="1"/>
    <col min="16130" max="16130" width="15.140625" customWidth="1"/>
    <col min="16131" max="16131" width="78.42578125" customWidth="1"/>
    <col min="16132" max="16134" width="10" customWidth="1"/>
    <col min="16135" max="16135" width="15" customWidth="1"/>
    <col min="16136" max="16136" width="15" bestFit="1" customWidth="1"/>
    <col min="16137" max="16137" width="16.85546875" bestFit="1" customWidth="1"/>
    <col min="16138" max="16138" width="12.85546875" bestFit="1" customWidth="1"/>
    <col min="16139" max="16140" width="9.140625" customWidth="1"/>
    <col min="16141" max="16141" width="10.7109375" bestFit="1" customWidth="1"/>
  </cols>
  <sheetData>
    <row r="1" spans="1:9" x14ac:dyDescent="0.25">
      <c r="A1" s="428" t="s">
        <v>331</v>
      </c>
      <c r="B1" s="429"/>
      <c r="C1" s="429"/>
      <c r="D1" s="429"/>
      <c r="E1" s="429"/>
      <c r="F1" s="429"/>
      <c r="G1" s="429"/>
      <c r="H1" s="430"/>
    </row>
    <row r="2" spans="1:9" ht="15.75" thickBot="1" x14ac:dyDescent="0.3">
      <c r="A2" s="431"/>
      <c r="B2" s="432"/>
      <c r="C2" s="432"/>
      <c r="D2" s="432"/>
      <c r="E2" s="432"/>
      <c r="F2" s="432"/>
      <c r="G2" s="432"/>
      <c r="H2" s="433"/>
    </row>
    <row r="3" spans="1:9" s="236" customFormat="1" ht="52.5" customHeight="1" x14ac:dyDescent="0.2">
      <c r="A3" s="352" t="s">
        <v>319</v>
      </c>
      <c r="B3" s="353"/>
      <c r="C3" s="353"/>
      <c r="D3" s="353"/>
      <c r="E3" s="353"/>
      <c r="F3" s="353"/>
      <c r="G3" s="353"/>
      <c r="H3" s="354"/>
      <c r="I3" s="255"/>
    </row>
    <row r="4" spans="1:9" s="236" customFormat="1" ht="18.75" customHeight="1" x14ac:dyDescent="0.2">
      <c r="A4" s="355" t="s">
        <v>298</v>
      </c>
      <c r="B4" s="356"/>
      <c r="C4" s="356"/>
      <c r="D4" s="356"/>
      <c r="E4" s="356"/>
      <c r="F4" s="356"/>
      <c r="G4" s="356"/>
      <c r="H4" s="357"/>
      <c r="I4" s="255"/>
    </row>
    <row r="5" spans="1:9" s="236" customFormat="1" ht="30" customHeight="1" thickBot="1" x14ac:dyDescent="0.25">
      <c r="A5" s="252" t="s">
        <v>299</v>
      </c>
      <c r="B5" s="358" t="s">
        <v>283</v>
      </c>
      <c r="C5" s="359"/>
      <c r="D5" s="360"/>
      <c r="E5" s="251" t="s">
        <v>284</v>
      </c>
      <c r="F5" s="361">
        <v>0.3201</v>
      </c>
      <c r="G5" s="362"/>
      <c r="H5" s="253">
        <v>43412</v>
      </c>
      <c r="I5" s="255"/>
    </row>
    <row r="6" spans="1:9" s="236" customFormat="1" ht="18.75" customHeight="1" x14ac:dyDescent="0.2">
      <c r="A6" s="363" t="s">
        <v>300</v>
      </c>
      <c r="B6" s="364"/>
      <c r="C6" s="364"/>
      <c r="D6" s="364"/>
      <c r="E6" s="364"/>
      <c r="F6" s="364"/>
      <c r="G6" s="364"/>
      <c r="H6" s="365"/>
      <c r="I6" s="255"/>
    </row>
    <row r="7" spans="1:9" s="236" customFormat="1" ht="33.75" customHeight="1" x14ac:dyDescent="0.2">
      <c r="A7" s="239" t="s">
        <v>301</v>
      </c>
      <c r="B7" s="242" t="s">
        <v>302</v>
      </c>
      <c r="C7" s="244" t="s">
        <v>303</v>
      </c>
      <c r="D7" s="244" t="s">
        <v>304</v>
      </c>
      <c r="E7" s="244" t="s">
        <v>305</v>
      </c>
      <c r="F7" s="244" t="s">
        <v>317</v>
      </c>
      <c r="G7" s="245" t="s">
        <v>306</v>
      </c>
      <c r="H7" s="246" t="s">
        <v>307</v>
      </c>
      <c r="I7" s="259"/>
    </row>
    <row r="8" spans="1:9" s="236" customFormat="1" ht="16.5" customHeight="1" x14ac:dyDescent="0.2">
      <c r="A8" s="240">
        <v>4</v>
      </c>
      <c r="B8" s="238"/>
      <c r="C8" s="247" t="s">
        <v>285</v>
      </c>
      <c r="D8" s="248"/>
      <c r="E8" s="249"/>
      <c r="F8" s="249"/>
      <c r="G8" s="248"/>
      <c r="H8" s="250"/>
      <c r="I8" s="256"/>
    </row>
    <row r="9" spans="1:9" s="236" customFormat="1" ht="38.25" x14ac:dyDescent="0.2">
      <c r="A9" s="258" t="s">
        <v>286</v>
      </c>
      <c r="B9" s="257" t="s">
        <v>287</v>
      </c>
      <c r="C9" s="265" t="s">
        <v>288</v>
      </c>
      <c r="D9" s="243">
        <v>30</v>
      </c>
      <c r="E9" s="266" t="s">
        <v>21</v>
      </c>
      <c r="F9" s="266">
        <v>1790.17</v>
      </c>
      <c r="G9" s="237">
        <f>F9*1.3201</f>
        <v>2363.2034170000002</v>
      </c>
      <c r="H9" s="254">
        <f>D9*G9</f>
        <v>70896.102510000012</v>
      </c>
      <c r="I9" s="260"/>
    </row>
    <row r="10" spans="1:9" s="236" customFormat="1" ht="25.5" x14ac:dyDescent="0.2">
      <c r="A10" s="258" t="s">
        <v>289</v>
      </c>
      <c r="B10" s="257" t="s">
        <v>290</v>
      </c>
      <c r="C10" s="265" t="s">
        <v>291</v>
      </c>
      <c r="D10" s="243">
        <v>5</v>
      </c>
      <c r="E10" s="266" t="s">
        <v>308</v>
      </c>
      <c r="F10" s="266">
        <v>4829.57</v>
      </c>
      <c r="G10" s="237">
        <f>F10*1.3201</f>
        <v>6375.5153570000002</v>
      </c>
      <c r="H10" s="254">
        <f>D10*G10</f>
        <v>31877.576785000001</v>
      </c>
      <c r="I10" s="260"/>
    </row>
    <row r="11" spans="1:9" s="236" customFormat="1" ht="16.5" customHeight="1" x14ac:dyDescent="0.2">
      <c r="A11" s="258" t="s">
        <v>292</v>
      </c>
      <c r="B11" s="267" t="s">
        <v>309</v>
      </c>
      <c r="C11" s="265" t="s">
        <v>293</v>
      </c>
      <c r="D11" s="243">
        <v>3</v>
      </c>
      <c r="E11" s="266" t="s">
        <v>310</v>
      </c>
      <c r="F11" s="266">
        <v>355.26</v>
      </c>
      <c r="G11" s="237">
        <f>F11*1.3201</f>
        <v>468.97872599999999</v>
      </c>
      <c r="H11" s="254">
        <f>D11*G11</f>
        <v>1406.9361779999999</v>
      </c>
      <c r="I11" s="260"/>
    </row>
    <row r="12" spans="1:9" s="236" customFormat="1" ht="16.5" customHeight="1" x14ac:dyDescent="0.2">
      <c r="A12" s="350" t="s">
        <v>311</v>
      </c>
      <c r="B12" s="351"/>
      <c r="C12" s="351"/>
      <c r="D12" s="351"/>
      <c r="E12" s="351"/>
      <c r="F12" s="351"/>
      <c r="G12" s="351"/>
      <c r="H12" s="241">
        <f>SUM(H9:H11)</f>
        <v>104180.61547300001</v>
      </c>
      <c r="I12" s="256"/>
    </row>
    <row r="13" spans="1:9" s="236" customFormat="1" ht="21" customHeight="1" thickBot="1" x14ac:dyDescent="0.25">
      <c r="A13" s="372" t="s">
        <v>321</v>
      </c>
      <c r="B13" s="373"/>
      <c r="C13" s="373"/>
      <c r="D13" s="373"/>
      <c r="E13" s="373"/>
      <c r="F13" s="373"/>
      <c r="G13" s="373"/>
      <c r="H13" s="261">
        <f>SUM(H12)</f>
        <v>104180.61547300001</v>
      </c>
      <c r="I13" s="255"/>
    </row>
    <row r="14" spans="1:9" s="236" customFormat="1" ht="16.5" customHeight="1" x14ac:dyDescent="0.2">
      <c r="A14" s="374" t="s">
        <v>312</v>
      </c>
      <c r="B14" s="375"/>
      <c r="C14" s="375"/>
      <c r="D14" s="262"/>
      <c r="E14" s="263"/>
      <c r="F14" s="263"/>
      <c r="G14" s="263"/>
      <c r="H14" s="264"/>
    </row>
    <row r="15" spans="1:9" s="236" customFormat="1" ht="26.25" customHeight="1" x14ac:dyDescent="0.2">
      <c r="A15" s="366" t="s">
        <v>313</v>
      </c>
      <c r="B15" s="367"/>
      <c r="C15" s="367"/>
      <c r="D15" s="367"/>
      <c r="E15" s="367"/>
      <c r="F15" s="367"/>
      <c r="G15" s="367"/>
      <c r="H15" s="368"/>
    </row>
    <row r="16" spans="1:9" s="236" customFormat="1" ht="39.75" customHeight="1" x14ac:dyDescent="0.2">
      <c r="A16" s="366" t="s">
        <v>314</v>
      </c>
      <c r="B16" s="367"/>
      <c r="C16" s="367"/>
      <c r="D16" s="367"/>
      <c r="E16" s="367"/>
      <c r="F16" s="367"/>
      <c r="G16" s="367"/>
      <c r="H16" s="368"/>
    </row>
    <row r="17" spans="1:8" s="236" customFormat="1" ht="15.75" customHeight="1" x14ac:dyDescent="0.2">
      <c r="A17" s="366" t="s">
        <v>315</v>
      </c>
      <c r="B17" s="367"/>
      <c r="C17" s="367"/>
      <c r="D17" s="367"/>
      <c r="E17" s="367"/>
      <c r="F17" s="367"/>
      <c r="G17" s="367"/>
      <c r="H17" s="368"/>
    </row>
    <row r="18" spans="1:8" s="236" customFormat="1" ht="42" customHeight="1" x14ac:dyDescent="0.2">
      <c r="A18" s="366" t="s">
        <v>316</v>
      </c>
      <c r="B18" s="367"/>
      <c r="C18" s="367"/>
      <c r="D18" s="367"/>
      <c r="E18" s="367"/>
      <c r="F18" s="367"/>
      <c r="G18" s="367"/>
      <c r="H18" s="368"/>
    </row>
    <row r="19" spans="1:8" s="236" customFormat="1" ht="42.75" customHeight="1" x14ac:dyDescent="0.2">
      <c r="A19" s="366" t="s">
        <v>294</v>
      </c>
      <c r="B19" s="367"/>
      <c r="C19" s="367"/>
      <c r="D19" s="367"/>
      <c r="E19" s="367"/>
      <c r="F19" s="367"/>
      <c r="G19" s="367"/>
      <c r="H19" s="368"/>
    </row>
    <row r="20" spans="1:8" s="236" customFormat="1" ht="16.5" customHeight="1" x14ac:dyDescent="0.2">
      <c r="A20" s="366" t="s">
        <v>295</v>
      </c>
      <c r="B20" s="367"/>
      <c r="C20" s="367"/>
      <c r="D20" s="367"/>
      <c r="E20" s="367"/>
      <c r="F20" s="367"/>
      <c r="G20" s="367"/>
      <c r="H20" s="368"/>
    </row>
    <row r="21" spans="1:8" s="236" customFormat="1" ht="30" customHeight="1" x14ac:dyDescent="0.2">
      <c r="A21" s="366" t="s">
        <v>296</v>
      </c>
      <c r="B21" s="367"/>
      <c r="C21" s="367"/>
      <c r="D21" s="367"/>
      <c r="E21" s="367"/>
      <c r="F21" s="367"/>
      <c r="G21" s="367"/>
      <c r="H21" s="368"/>
    </row>
    <row r="22" spans="1:8" s="236" customFormat="1" ht="45.75" customHeight="1" thickBot="1" x14ac:dyDescent="0.25">
      <c r="A22" s="369" t="s">
        <v>297</v>
      </c>
      <c r="B22" s="370"/>
      <c r="C22" s="370"/>
      <c r="D22" s="370"/>
      <c r="E22" s="370"/>
      <c r="F22" s="370"/>
      <c r="G22" s="370"/>
      <c r="H22" s="371"/>
    </row>
  </sheetData>
  <mergeCells count="17">
    <mergeCell ref="A1:H2"/>
    <mergeCell ref="A19:H19"/>
    <mergeCell ref="A20:H20"/>
    <mergeCell ref="A21:H21"/>
    <mergeCell ref="A22:H22"/>
    <mergeCell ref="A13:G13"/>
    <mergeCell ref="A14:C14"/>
    <mergeCell ref="A15:H15"/>
    <mergeCell ref="A16:H16"/>
    <mergeCell ref="A17:H17"/>
    <mergeCell ref="A18:H18"/>
    <mergeCell ref="A12:G12"/>
    <mergeCell ref="A3:H3"/>
    <mergeCell ref="A4:H4"/>
    <mergeCell ref="B5:D5"/>
    <mergeCell ref="F5:G5"/>
    <mergeCell ref="A6:H6"/>
  </mergeCells>
  <pageMargins left="0.511811024" right="0.511811024" top="0.78740157499999996" bottom="0.78740157499999996" header="0.31496062000000002" footer="0.31496062000000002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workbookViewId="0">
      <selection activeCell="P9" sqref="P9"/>
    </sheetView>
  </sheetViews>
  <sheetFormatPr defaultRowHeight="15" x14ac:dyDescent="0.25"/>
  <cols>
    <col min="1" max="1" width="6.85546875" customWidth="1"/>
    <col min="2" max="2" width="7.5703125" customWidth="1"/>
    <col min="4" max="4" width="11.42578125" customWidth="1"/>
    <col min="5" max="5" width="14.85546875" customWidth="1"/>
    <col min="6" max="6" width="39.42578125" customWidth="1"/>
    <col min="8" max="8" width="11.28515625" customWidth="1"/>
    <col min="9" max="9" width="14" customWidth="1"/>
    <col min="10" max="10" width="13.140625" customWidth="1"/>
    <col min="13" max="14" width="0" hidden="1" customWidth="1"/>
  </cols>
  <sheetData>
    <row r="1" spans="1:14" ht="6" customHeight="1" thickBot="1" x14ac:dyDescent="0.3">
      <c r="A1" s="1"/>
      <c r="B1" s="2"/>
      <c r="C1" s="3"/>
      <c r="D1" s="1"/>
      <c r="E1" s="3"/>
      <c r="F1" s="3"/>
      <c r="G1" s="87"/>
      <c r="H1" s="88"/>
      <c r="I1" s="89"/>
      <c r="J1" s="3"/>
    </row>
    <row r="2" spans="1:14" ht="15" customHeight="1" x14ac:dyDescent="0.25">
      <c r="A2" s="1"/>
      <c r="B2" s="2"/>
      <c r="C2" s="3"/>
      <c r="D2" s="1"/>
      <c r="E2" s="420" t="s">
        <v>331</v>
      </c>
      <c r="F2" s="421"/>
      <c r="G2" s="421"/>
      <c r="H2" s="421"/>
      <c r="I2" s="421"/>
      <c r="J2" s="422"/>
    </row>
    <row r="3" spans="1:14" ht="15" customHeight="1" x14ac:dyDescent="0.25">
      <c r="A3" s="1"/>
      <c r="B3" s="2"/>
      <c r="C3" s="3"/>
      <c r="D3" s="1"/>
      <c r="E3" s="436"/>
      <c r="F3" s="437"/>
      <c r="G3" s="437"/>
      <c r="H3" s="437"/>
      <c r="I3" s="437"/>
      <c r="J3" s="438"/>
      <c r="M3" s="162">
        <v>25</v>
      </c>
      <c r="N3" s="162">
        <v>100</v>
      </c>
    </row>
    <row r="4" spans="1:14" x14ac:dyDescent="0.25">
      <c r="A4" s="1"/>
      <c r="B4" s="2"/>
      <c r="C4" s="3"/>
      <c r="D4" s="1"/>
      <c r="E4" s="6" t="s">
        <v>3</v>
      </c>
      <c r="F4" s="7"/>
      <c r="G4" s="434" t="s">
        <v>332</v>
      </c>
      <c r="H4" s="434"/>
      <c r="I4" s="90" t="s">
        <v>333</v>
      </c>
      <c r="J4" s="8" t="s">
        <v>4</v>
      </c>
      <c r="M4" s="162">
        <v>15</v>
      </c>
      <c r="N4" s="162">
        <v>100</v>
      </c>
    </row>
    <row r="5" spans="1:14" ht="15.75" thickBot="1" x14ac:dyDescent="0.3">
      <c r="A5" s="1"/>
      <c r="B5" s="2"/>
      <c r="C5" s="3"/>
      <c r="D5" s="1"/>
      <c r="E5" s="9" t="s">
        <v>5</v>
      </c>
      <c r="F5" s="10"/>
      <c r="G5" s="435" t="s">
        <v>2</v>
      </c>
      <c r="H5" s="435"/>
      <c r="I5" s="91"/>
      <c r="J5" s="42" t="s">
        <v>243</v>
      </c>
    </row>
    <row r="6" spans="1:14" ht="6" customHeight="1" thickBot="1" x14ac:dyDescent="0.3">
      <c r="A6" s="1"/>
      <c r="B6" s="2"/>
      <c r="C6" s="3"/>
      <c r="D6" s="1"/>
      <c r="E6" s="3"/>
      <c r="F6" s="3"/>
      <c r="G6" s="87"/>
      <c r="H6" s="88"/>
      <c r="I6" s="89"/>
      <c r="J6" s="3"/>
    </row>
    <row r="7" spans="1:14" x14ac:dyDescent="0.25">
      <c r="A7" s="385" t="s">
        <v>6</v>
      </c>
      <c r="B7" s="386"/>
      <c r="C7" s="299" t="s">
        <v>8</v>
      </c>
      <c r="D7" s="300"/>
      <c r="E7" s="300"/>
      <c r="F7" s="301"/>
      <c r="G7" s="412" t="s">
        <v>187</v>
      </c>
      <c r="H7" s="386"/>
      <c r="I7" s="412" t="s">
        <v>188</v>
      </c>
      <c r="J7" s="413"/>
    </row>
    <row r="8" spans="1:14" x14ac:dyDescent="0.25">
      <c r="A8" s="387"/>
      <c r="B8" s="388"/>
      <c r="C8" s="302"/>
      <c r="D8" s="303"/>
      <c r="E8" s="303"/>
      <c r="F8" s="304"/>
      <c r="G8" s="414" t="s">
        <v>244</v>
      </c>
      <c r="H8" s="415"/>
      <c r="I8" s="414" t="s">
        <v>244</v>
      </c>
      <c r="J8" s="416"/>
    </row>
    <row r="9" spans="1:14" x14ac:dyDescent="0.25">
      <c r="A9" s="146"/>
      <c r="B9" s="143"/>
      <c r="C9" s="344"/>
      <c r="D9" s="345"/>
      <c r="E9" s="345"/>
      <c r="F9" s="346"/>
      <c r="G9" s="151"/>
      <c r="H9" s="147"/>
      <c r="I9" s="155"/>
      <c r="J9" s="46" t="str">
        <f>IF(I9=0," ",IF(I9=" -"," -",H9*I9))</f>
        <v xml:space="preserve"> </v>
      </c>
    </row>
    <row r="10" spans="1:14" x14ac:dyDescent="0.25">
      <c r="A10" s="396" t="s">
        <v>17</v>
      </c>
      <c r="B10" s="397"/>
      <c r="C10" s="398" t="s">
        <v>234</v>
      </c>
      <c r="D10" s="399"/>
      <c r="E10" s="399"/>
      <c r="F10" s="400"/>
      <c r="G10" s="403">
        <f>SERVIÇOS!K33</f>
        <v>4735.8273883141273</v>
      </c>
      <c r="H10" s="407"/>
      <c r="I10" s="417"/>
      <c r="J10" s="418"/>
    </row>
    <row r="11" spans="1:14" x14ac:dyDescent="0.25">
      <c r="A11" s="14"/>
      <c r="B11" s="174"/>
      <c r="C11" s="107"/>
      <c r="D11" s="172"/>
      <c r="E11" s="172"/>
      <c r="F11" s="173"/>
      <c r="G11" s="152"/>
      <c r="H11" s="148"/>
      <c r="I11" s="175"/>
      <c r="J11" s="176"/>
    </row>
    <row r="12" spans="1:14" x14ac:dyDescent="0.25">
      <c r="A12" s="389" t="s">
        <v>28</v>
      </c>
      <c r="B12" s="390"/>
      <c r="C12" s="347" t="s">
        <v>12</v>
      </c>
      <c r="D12" s="348"/>
      <c r="E12" s="348"/>
      <c r="F12" s="349"/>
      <c r="G12" s="403">
        <f>SERVIÇOS!K134</f>
        <v>69689.061154399998</v>
      </c>
      <c r="H12" s="407"/>
      <c r="I12" s="403">
        <f>'MATERIAIS(1)'!K100</f>
        <v>99419.120381000015</v>
      </c>
      <c r="J12" s="404"/>
    </row>
    <row r="13" spans="1:14" x14ac:dyDescent="0.25">
      <c r="A13" s="20"/>
      <c r="B13" s="144"/>
      <c r="C13" s="338"/>
      <c r="D13" s="339"/>
      <c r="E13" s="339"/>
      <c r="F13" s="340"/>
      <c r="G13" s="152"/>
      <c r="H13" s="148"/>
      <c r="I13" s="156"/>
      <c r="J13" s="46"/>
    </row>
    <row r="14" spans="1:14" x14ac:dyDescent="0.25">
      <c r="A14" s="391" t="s">
        <v>194</v>
      </c>
      <c r="B14" s="392"/>
      <c r="C14" s="393" t="s">
        <v>64</v>
      </c>
      <c r="D14" s="394"/>
      <c r="E14" s="394"/>
      <c r="F14" s="395"/>
      <c r="G14" s="408">
        <f>SERVIÇOS!K237</f>
        <v>25042.470593149996</v>
      </c>
      <c r="H14" s="409"/>
      <c r="I14" s="405">
        <f>'MATERIAIS(1)'!K238</f>
        <v>53433.819710000011</v>
      </c>
      <c r="J14" s="406"/>
    </row>
    <row r="15" spans="1:14" x14ac:dyDescent="0.25">
      <c r="A15" s="21"/>
      <c r="B15" s="128"/>
      <c r="C15" s="314"/>
      <c r="D15" s="333"/>
      <c r="E15" s="333"/>
      <c r="F15" s="334"/>
      <c r="G15" s="153"/>
      <c r="H15" s="149"/>
      <c r="I15" s="157"/>
      <c r="J15" s="50"/>
    </row>
    <row r="16" spans="1:14" x14ac:dyDescent="0.25">
      <c r="A16" s="391" t="s">
        <v>318</v>
      </c>
      <c r="B16" s="392"/>
      <c r="C16" s="393" t="s">
        <v>285</v>
      </c>
      <c r="D16" s="394"/>
      <c r="E16" s="394"/>
      <c r="F16" s="395"/>
      <c r="G16" s="408"/>
      <c r="H16" s="409"/>
      <c r="I16" s="405">
        <f>'MATERIAIS(2)'!H13</f>
        <v>104180.61547300001</v>
      </c>
      <c r="J16" s="406"/>
    </row>
    <row r="17" spans="1:10" x14ac:dyDescent="0.25">
      <c r="A17" s="21"/>
      <c r="B17" s="128"/>
      <c r="C17" s="275"/>
      <c r="D17" s="333"/>
      <c r="E17" s="333"/>
      <c r="F17" s="334"/>
      <c r="G17" s="141"/>
      <c r="H17" s="149"/>
      <c r="I17" s="158"/>
      <c r="J17" s="50"/>
    </row>
    <row r="18" spans="1:10" x14ac:dyDescent="0.25">
      <c r="A18" s="21"/>
      <c r="B18" s="128"/>
      <c r="C18" s="314"/>
      <c r="D18" s="333"/>
      <c r="E18" s="333"/>
      <c r="F18" s="334"/>
      <c r="G18" s="153"/>
      <c r="H18" s="149"/>
      <c r="I18" s="157"/>
      <c r="J18" s="50"/>
    </row>
    <row r="19" spans="1:10" x14ac:dyDescent="0.25">
      <c r="A19" s="21"/>
      <c r="B19" s="128"/>
      <c r="C19" s="122"/>
      <c r="D19" s="123"/>
      <c r="E19" s="123"/>
      <c r="F19" s="124"/>
      <c r="G19" s="153"/>
      <c r="H19" s="149"/>
      <c r="I19" s="157"/>
      <c r="J19" s="50"/>
    </row>
    <row r="20" spans="1:10" x14ac:dyDescent="0.25">
      <c r="A20" s="21"/>
      <c r="B20" s="128"/>
      <c r="C20" s="275"/>
      <c r="D20" s="333"/>
      <c r="E20" s="333"/>
      <c r="F20" s="334"/>
      <c r="G20" s="141"/>
      <c r="H20" s="149"/>
      <c r="I20" s="158"/>
      <c r="J20" s="50"/>
    </row>
    <row r="21" spans="1:10" x14ac:dyDescent="0.25">
      <c r="A21" s="21"/>
      <c r="B21" s="128"/>
      <c r="C21" s="160" t="s">
        <v>189</v>
      </c>
      <c r="D21" s="160"/>
      <c r="E21" s="160"/>
      <c r="F21" s="160"/>
      <c r="G21" s="408">
        <f>SUM(G10:H20)</f>
        <v>99467.359135864113</v>
      </c>
      <c r="H21" s="409"/>
      <c r="I21" s="405">
        <f>SUM(I10:J20)</f>
        <v>257033.55556400004</v>
      </c>
      <c r="J21" s="406"/>
    </row>
    <row r="22" spans="1:10" x14ac:dyDescent="0.25">
      <c r="A22" s="21"/>
      <c r="B22" s="128"/>
      <c r="C22" s="161"/>
      <c r="D22" s="161"/>
      <c r="E22" s="161"/>
      <c r="F22" s="161"/>
      <c r="G22" s="141"/>
      <c r="H22" s="149"/>
      <c r="I22" s="158"/>
      <c r="J22" s="50"/>
    </row>
    <row r="23" spans="1:10" x14ac:dyDescent="0.25">
      <c r="A23" s="21"/>
      <c r="B23" s="128"/>
      <c r="C23" s="161"/>
      <c r="D23" s="161"/>
      <c r="E23" s="161"/>
      <c r="F23" s="161"/>
      <c r="G23" s="381"/>
      <c r="H23" s="382"/>
      <c r="I23" s="383"/>
      <c r="J23" s="384"/>
    </row>
    <row r="24" spans="1:10" x14ac:dyDescent="0.25">
      <c r="A24" s="21"/>
      <c r="B24" s="128"/>
      <c r="C24" s="161"/>
      <c r="D24" s="161"/>
      <c r="E24" s="161"/>
      <c r="F24" s="161"/>
      <c r="G24" s="410"/>
      <c r="H24" s="411"/>
      <c r="I24" s="379"/>
      <c r="J24" s="380"/>
    </row>
    <row r="25" spans="1:10" x14ac:dyDescent="0.25">
      <c r="A25" s="21"/>
      <c r="B25" s="128"/>
      <c r="C25" s="161"/>
      <c r="D25" s="161"/>
      <c r="E25" s="161"/>
      <c r="F25" s="161"/>
      <c r="G25" s="153"/>
      <c r="H25" s="149"/>
      <c r="I25" s="157"/>
      <c r="J25" s="50"/>
    </row>
    <row r="26" spans="1:10" x14ac:dyDescent="0.25">
      <c r="A26" s="21"/>
      <c r="B26" s="128"/>
      <c r="C26" s="160"/>
      <c r="D26" s="160"/>
      <c r="E26" s="160"/>
      <c r="F26" s="160"/>
      <c r="G26" s="381"/>
      <c r="H26" s="382"/>
      <c r="I26" s="383"/>
      <c r="J26" s="384"/>
    </row>
    <row r="27" spans="1:10" x14ac:dyDescent="0.25">
      <c r="A27" s="21"/>
      <c r="B27" s="128"/>
      <c r="C27" s="314"/>
      <c r="D27" s="315"/>
      <c r="E27" s="315"/>
      <c r="F27" s="316"/>
      <c r="G27" s="153"/>
      <c r="H27" s="149"/>
      <c r="I27" s="157"/>
      <c r="J27" s="50"/>
    </row>
    <row r="28" spans="1:10" ht="15" customHeight="1" x14ac:dyDescent="0.25">
      <c r="A28" s="21"/>
      <c r="B28" s="128"/>
      <c r="C28" s="401" t="s">
        <v>190</v>
      </c>
      <c r="D28" s="402"/>
      <c r="E28" s="402"/>
      <c r="F28" s="402"/>
      <c r="G28" s="402"/>
      <c r="H28" s="402"/>
      <c r="I28" s="402"/>
      <c r="J28" s="268">
        <f>G21+I21</f>
        <v>356500.91469986417</v>
      </c>
    </row>
    <row r="29" spans="1:10" x14ac:dyDescent="0.25">
      <c r="A29" s="21"/>
      <c r="B29" s="128"/>
      <c r="C29" s="314"/>
      <c r="D29" s="315"/>
      <c r="E29" s="315"/>
      <c r="F29" s="316"/>
      <c r="G29" s="153"/>
      <c r="H29" s="149"/>
      <c r="I29" s="157"/>
      <c r="J29" s="50"/>
    </row>
    <row r="30" spans="1:10" x14ac:dyDescent="0.25">
      <c r="A30" s="21"/>
      <c r="B30" s="128"/>
      <c r="C30" s="122"/>
      <c r="D30" s="125"/>
      <c r="E30" s="125"/>
      <c r="F30" s="126"/>
      <c r="G30" s="153"/>
      <c r="H30" s="149"/>
      <c r="I30" s="157"/>
      <c r="J30" s="50"/>
    </row>
    <row r="31" spans="1:10" x14ac:dyDescent="0.25">
      <c r="A31" s="21"/>
      <c r="B31" s="128"/>
      <c r="C31" s="122"/>
      <c r="D31" s="125"/>
      <c r="E31" s="125"/>
      <c r="F31" s="126"/>
      <c r="G31" s="153"/>
      <c r="H31" s="149"/>
      <c r="I31" s="157"/>
      <c r="J31" s="50"/>
    </row>
    <row r="32" spans="1:10" x14ac:dyDescent="0.25">
      <c r="A32" s="21"/>
      <c r="B32" s="128"/>
      <c r="C32" s="122"/>
      <c r="D32" s="125"/>
      <c r="E32" s="125"/>
      <c r="F32" s="126"/>
      <c r="G32" s="153"/>
      <c r="H32" s="149"/>
      <c r="I32" s="157"/>
      <c r="J32" s="50"/>
    </row>
    <row r="33" spans="1:10" x14ac:dyDescent="0.25">
      <c r="A33" s="21"/>
      <c r="B33" s="128"/>
      <c r="C33" s="275"/>
      <c r="D33" s="333"/>
      <c r="E33" s="333"/>
      <c r="F33" s="334"/>
      <c r="G33" s="141"/>
      <c r="H33" s="149"/>
      <c r="I33" s="158"/>
      <c r="J33" s="50"/>
    </row>
    <row r="34" spans="1:10" ht="15.75" thickBot="1" x14ac:dyDescent="0.3">
      <c r="A34" s="57"/>
      <c r="B34" s="145"/>
      <c r="C34" s="376"/>
      <c r="D34" s="377"/>
      <c r="E34" s="377"/>
      <c r="F34" s="378"/>
      <c r="G34" s="154"/>
      <c r="H34" s="150"/>
      <c r="I34" s="159"/>
      <c r="J34" s="65"/>
    </row>
    <row r="35" spans="1:10" ht="6" customHeight="1" thickBot="1" x14ac:dyDescent="0.3">
      <c r="A35" s="66"/>
      <c r="B35" s="67"/>
      <c r="C35" s="317"/>
      <c r="D35" s="317"/>
      <c r="E35" s="317"/>
      <c r="F35" s="317"/>
      <c r="G35" s="127"/>
      <c r="H35" s="113"/>
      <c r="I35" s="114"/>
      <c r="J35" s="73"/>
    </row>
    <row r="36" spans="1:10" x14ac:dyDescent="0.25">
      <c r="A36" s="27" t="s">
        <v>15</v>
      </c>
      <c r="B36" s="29"/>
      <c r="C36" s="30"/>
      <c r="D36" s="28" t="s">
        <v>16</v>
      </c>
      <c r="E36" s="29"/>
      <c r="F36" s="31"/>
      <c r="G36" s="96"/>
      <c r="H36" s="97"/>
      <c r="I36" s="98"/>
      <c r="J36" s="84"/>
    </row>
    <row r="37" spans="1:10" ht="15.75" thickBot="1" x14ac:dyDescent="0.3">
      <c r="A37" s="34"/>
      <c r="B37" s="36"/>
      <c r="C37" s="37"/>
      <c r="D37" s="38"/>
      <c r="E37" s="35"/>
      <c r="F37" s="35"/>
      <c r="G37" s="35"/>
      <c r="H37" s="99"/>
      <c r="I37" s="40"/>
      <c r="J37" s="65"/>
    </row>
  </sheetData>
  <mergeCells count="45">
    <mergeCell ref="G4:H4"/>
    <mergeCell ref="G5:H5"/>
    <mergeCell ref="E2:J3"/>
    <mergeCell ref="I7:J7"/>
    <mergeCell ref="G8:H8"/>
    <mergeCell ref="I8:J8"/>
    <mergeCell ref="G7:H7"/>
    <mergeCell ref="I10:J10"/>
    <mergeCell ref="G10:H10"/>
    <mergeCell ref="C20:F20"/>
    <mergeCell ref="C28:I28"/>
    <mergeCell ref="I12:J12"/>
    <mergeCell ref="I14:J14"/>
    <mergeCell ref="C29:F29"/>
    <mergeCell ref="G12:H12"/>
    <mergeCell ref="G14:H14"/>
    <mergeCell ref="I16:J16"/>
    <mergeCell ref="C17:F17"/>
    <mergeCell ref="I26:J26"/>
    <mergeCell ref="G21:H21"/>
    <mergeCell ref="I21:J21"/>
    <mergeCell ref="C12:F12"/>
    <mergeCell ref="G24:H24"/>
    <mergeCell ref="G26:H26"/>
    <mergeCell ref="G16:H16"/>
    <mergeCell ref="A7:B8"/>
    <mergeCell ref="A12:B12"/>
    <mergeCell ref="A14:B14"/>
    <mergeCell ref="C18:F18"/>
    <mergeCell ref="C13:F13"/>
    <mergeCell ref="C14:F14"/>
    <mergeCell ref="C15:F15"/>
    <mergeCell ref="C16:F16"/>
    <mergeCell ref="C7:F8"/>
    <mergeCell ref="A10:B10"/>
    <mergeCell ref="C10:F10"/>
    <mergeCell ref="C9:F9"/>
    <mergeCell ref="A16:B16"/>
    <mergeCell ref="C34:F34"/>
    <mergeCell ref="I24:J24"/>
    <mergeCell ref="G23:H23"/>
    <mergeCell ref="I23:J23"/>
    <mergeCell ref="C35:F35"/>
    <mergeCell ref="C27:F27"/>
    <mergeCell ref="C33:F33"/>
  </mergeCells>
  <pageMargins left="0.39370078740157483" right="0.51181102362204722" top="0.70866141732283472" bottom="0.3149606299212598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SERVIÇOS</vt:lpstr>
      <vt:lpstr>MATERIAIS(1)</vt:lpstr>
      <vt:lpstr>MATERIAIS(2)</vt:lpstr>
      <vt:lpstr>RESUMO GERAL</vt:lpstr>
      <vt:lpstr>'MATERIAIS(1)'!Area_de_impressao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NTI-4</cp:lastModifiedBy>
  <cp:lastPrinted>2018-12-24T11:35:18Z</cp:lastPrinted>
  <dcterms:created xsi:type="dcterms:W3CDTF">2017-05-04T20:43:53Z</dcterms:created>
  <dcterms:modified xsi:type="dcterms:W3CDTF">2018-12-24T11:35:23Z</dcterms:modified>
</cp:coreProperties>
</file>